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Birthe Uni\Documents\Doktorarbeit\10_DissertationUndDisputation\Rohdaten_Tore\"/>
    </mc:Choice>
  </mc:AlternateContent>
  <xr:revisionPtr revIDLastSave="0" documentId="13_ncr:1_{0EEEA289-1689-49A2-A207-5E5CE8C82326}" xr6:coauthVersionLast="47" xr6:coauthVersionMax="47" xr10:uidLastSave="{00000000-0000-0000-0000-000000000000}"/>
  <bookViews>
    <workbookView xWindow="-57720" yWindow="-120" windowWidth="29040" windowHeight="1584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2" i="1" l="1"/>
  <c r="AH2" i="1"/>
  <c r="AD3" i="1"/>
  <c r="AV3" i="1"/>
  <c r="AX3" i="1"/>
  <c r="AD4" i="1"/>
  <c r="AV4" i="1"/>
  <c r="AX4" i="1"/>
  <c r="AD5" i="1"/>
  <c r="AV5" i="1"/>
  <c r="AX5" i="1"/>
  <c r="AD6" i="1"/>
  <c r="AV6" i="1"/>
  <c r="AX6" i="1"/>
  <c r="AD7" i="1"/>
  <c r="AV7" i="1"/>
  <c r="AX7" i="1"/>
  <c r="AD8" i="1"/>
  <c r="AV8" i="1"/>
  <c r="AX8" i="1"/>
  <c r="AD9" i="1"/>
  <c r="AV9" i="1"/>
  <c r="AX9" i="1"/>
  <c r="AD10" i="1"/>
  <c r="AV10" i="1"/>
  <c r="AX10" i="1"/>
  <c r="AD11" i="1"/>
  <c r="AV11" i="1"/>
  <c r="AX11" i="1"/>
  <c r="AD12" i="1"/>
  <c r="AV12" i="1"/>
  <c r="AX12" i="1"/>
  <c r="AD13" i="1"/>
  <c r="AV13" i="1"/>
  <c r="AX13" i="1"/>
  <c r="AD14" i="1"/>
  <c r="AV14" i="1"/>
  <c r="AX14" i="1"/>
  <c r="AD15" i="1"/>
  <c r="AV15" i="1"/>
  <c r="AX15" i="1"/>
  <c r="AD16" i="1"/>
  <c r="AV16" i="1"/>
  <c r="AX16" i="1"/>
  <c r="AD17" i="1"/>
  <c r="AV17" i="1"/>
  <c r="AX17" i="1"/>
  <c r="AD18" i="1"/>
  <c r="AV18" i="1"/>
  <c r="AX18" i="1"/>
  <c r="AD19" i="1"/>
  <c r="AV19" i="1"/>
  <c r="AX19" i="1"/>
  <c r="AD20" i="1"/>
  <c r="AV20" i="1"/>
  <c r="AX20" i="1"/>
  <c r="AD21" i="1"/>
  <c r="AV21" i="1"/>
  <c r="AX21" i="1"/>
  <c r="AD22" i="1"/>
  <c r="AH22" i="1"/>
  <c r="AV22" i="1"/>
  <c r="AX22" i="1"/>
  <c r="AD23" i="1"/>
  <c r="AH23" i="1"/>
  <c r="AV23" i="1"/>
  <c r="AX23" i="1"/>
  <c r="AD24" i="1"/>
  <c r="AH24" i="1"/>
  <c r="AV24" i="1"/>
  <c r="AX24" i="1"/>
  <c r="AD25" i="1"/>
  <c r="AH25" i="1"/>
  <c r="AV25" i="1"/>
  <c r="AX25" i="1"/>
  <c r="AD26" i="1"/>
  <c r="AH26" i="1"/>
  <c r="AV26" i="1"/>
  <c r="AX26" i="1"/>
</calcChain>
</file>

<file path=xl/sharedStrings.xml><?xml version="1.0" encoding="utf-8"?>
<sst xmlns="http://schemas.openxmlformats.org/spreadsheetml/2006/main" count="430" uniqueCount="160">
  <si>
    <t xml:space="preserve">49,97 ± 0,651 </t>
  </si>
  <si>
    <t xml:space="preserve">169,1 ± 0,364 </t>
  </si>
  <si>
    <t xml:space="preserve">73,66 ± 2,58 </t>
  </si>
  <si>
    <t xml:space="preserve">95,48 ± 2,21 </t>
  </si>
  <si>
    <t>&lt; 0,01</t>
  </si>
  <si>
    <t>&lt; 1</t>
  </si>
  <si>
    <t>x</t>
  </si>
  <si>
    <t>CC25 - Supernatant</t>
  </si>
  <si>
    <t>Mi</t>
  </si>
  <si>
    <t>.</t>
  </si>
  <si>
    <t>Sachtofloc 46.12</t>
  </si>
  <si>
    <t>F.12</t>
  </si>
  <si>
    <t>CC24 - Supernatant</t>
  </si>
  <si>
    <t xml:space="preserve">67,80 ± 0,631 </t>
  </si>
  <si>
    <t xml:space="preserve">219,5 ± 2,93 </t>
  </si>
  <si>
    <t xml:space="preserve">115,9 ± 0,531 </t>
  </si>
  <si>
    <t xml:space="preserve">103,6 ± 2,40 </t>
  </si>
  <si>
    <t>F.11</t>
  </si>
  <si>
    <t>CC23 - Supernatant</t>
  </si>
  <si>
    <t>CC22 - Supernatant</t>
  </si>
  <si>
    <t xml:space="preserve">72,66 ± 1,35 </t>
  </si>
  <si>
    <t xml:space="preserve">266,9 ± 1,63 </t>
  </si>
  <si>
    <t xml:space="preserve">110,1 ± 0,940 </t>
  </si>
  <si>
    <t xml:space="preserve">156,8 ± 0,693 </t>
  </si>
  <si>
    <t>F.10</t>
  </si>
  <si>
    <t>CC21 - Supernatant</t>
  </si>
  <si>
    <t>CC20 - Supernatant</t>
  </si>
  <si>
    <t xml:space="preserve">39,06 ± 0,650 </t>
  </si>
  <si>
    <t xml:space="preserve">133,8 ± 0,582 </t>
  </si>
  <si>
    <t xml:space="preserve">71,16 ± 3,64 </t>
  </si>
  <si>
    <t xml:space="preserve">62,66 ± 4,23 </t>
  </si>
  <si>
    <t>F.09</t>
  </si>
  <si>
    <t>CC19 - Supernatant</t>
  </si>
  <si>
    <t>-</t>
  </si>
  <si>
    <t>CC18 - Supernatant</t>
  </si>
  <si>
    <t xml:space="preserve">55,72 ± 0,658 </t>
  </si>
  <si>
    <t xml:space="preserve">163,6 ± 0,507 </t>
  </si>
  <si>
    <t xml:space="preserve">105,5 ± 5,36 </t>
  </si>
  <si>
    <t xml:space="preserve">58,15 ± 4,85 </t>
  </si>
  <si>
    <t>F.08</t>
  </si>
  <si>
    <t>CC17 - Supernatant</t>
  </si>
  <si>
    <t>Turbidity measured - 2 days delay</t>
  </si>
  <si>
    <t>CC16 - Supernatant</t>
  </si>
  <si>
    <t xml:space="preserve">88,67 ± 1,26 </t>
  </si>
  <si>
    <t xml:space="preserve">279,5 ± 0,561 </t>
  </si>
  <si>
    <t xml:space="preserve">128,0 ± 4,52 </t>
  </si>
  <si>
    <t xml:space="preserve">151,5 ± 5,08 </t>
  </si>
  <si>
    <t>F.07</t>
  </si>
  <si>
    <t>CC15 - Supernatant</t>
  </si>
  <si>
    <t>Tubidity value was not taken</t>
  </si>
  <si>
    <t>CC14 - Supernatant</t>
  </si>
  <si>
    <t xml:space="preserve">Sampling from east side </t>
  </si>
  <si>
    <t xml:space="preserve">78,28 ± 0,576 </t>
  </si>
  <si>
    <t xml:space="preserve">207,3 ± 3,50 </t>
  </si>
  <si>
    <t xml:space="preserve">108,1 ± 5,49 </t>
  </si>
  <si>
    <t xml:space="preserve">99,27 ± 8,99 </t>
  </si>
  <si>
    <t>F.06</t>
  </si>
  <si>
    <t>CC13 - Supernatant</t>
  </si>
  <si>
    <t>CC12-Supernatant</t>
  </si>
  <si>
    <t xml:space="preserve">62,58 ± 0,930 </t>
  </si>
  <si>
    <t xml:space="preserve">196,9 ± 5,98 </t>
  </si>
  <si>
    <t xml:space="preserve">94,20 ± 4,88 </t>
  </si>
  <si>
    <t xml:space="preserve">102,7 ± 10,86 </t>
  </si>
  <si>
    <t>F.05</t>
  </si>
  <si>
    <t>CC11-Supernatant</t>
  </si>
  <si>
    <t>CC10 - Supernatant</t>
  </si>
  <si>
    <t xml:space="preserve">75,38 ± 0,965 </t>
  </si>
  <si>
    <t xml:space="preserve">188,5 ± 0,432 </t>
  </si>
  <si>
    <t xml:space="preserve">105,5 ± 0,070 </t>
  </si>
  <si>
    <t xml:space="preserve">83,10 ± 0,502 </t>
  </si>
  <si>
    <t>F.04</t>
  </si>
  <si>
    <t>CC9 - Supernatant</t>
  </si>
  <si>
    <t>High turbdity observed</t>
  </si>
  <si>
    <t>&lt; 1,0</t>
  </si>
  <si>
    <t>CC8-Supernatant</t>
  </si>
  <si>
    <t>80,28 ± 1,80</t>
  </si>
  <si>
    <t>235,5 ± 0,213</t>
  </si>
  <si>
    <t>107,6 ± 3,41</t>
  </si>
  <si>
    <t>127,8 ± 3,62</t>
  </si>
  <si>
    <t>F.03</t>
  </si>
  <si>
    <t>CC7 - Supernatant</t>
  </si>
  <si>
    <t>CC6 - Supernatant</t>
  </si>
  <si>
    <t>75,84 ± 1,60</t>
  </si>
  <si>
    <t>245,7 ± 9,39</t>
  </si>
  <si>
    <t>120,9 ± 1,85</t>
  </si>
  <si>
    <t>124,9 ± 7,54</t>
  </si>
  <si>
    <t>F.02</t>
  </si>
  <si>
    <t>CC5 - Supernatant</t>
  </si>
  <si>
    <t>CC4 - Supernatant</t>
  </si>
  <si>
    <t>68,41 ± 0,958</t>
  </si>
  <si>
    <t>187,5 ± 0,212</t>
  </si>
  <si>
    <t>102,3 ± 0,837</t>
  </si>
  <si>
    <t>85,14 ± 1,05</t>
  </si>
  <si>
    <t>F.01</t>
  </si>
  <si>
    <t>CC3-Supernatant</t>
  </si>
  <si>
    <t>&lt;1,0</t>
  </si>
  <si>
    <t>CC2 - Supernatant</t>
  </si>
  <si>
    <t>undiluted</t>
  </si>
  <si>
    <t xml:space="preserve">62,31 ± 0,125 </t>
  </si>
  <si>
    <t>168,7 ± 0,48</t>
  </si>
  <si>
    <t>94,46 ± 3,67</t>
  </si>
  <si>
    <t>74,24 ± 3,20</t>
  </si>
  <si>
    <t xml:space="preserve">59,32 ± 0,455 </t>
  </si>
  <si>
    <t>167,3 ± 1,11</t>
  </si>
  <si>
    <t>89,26 ± 0,552</t>
  </si>
  <si>
    <t>78,04 ± 1,66</t>
  </si>
  <si>
    <t>E9-2</t>
  </si>
  <si>
    <t>CC1 - Supernatant</t>
  </si>
  <si>
    <t>Di</t>
  </si>
  <si>
    <t>Notizen</t>
  </si>
  <si>
    <t>Absorption bei 550nm (Wert*3)</t>
  </si>
  <si>
    <t>Absorption bei 550nm (verdünnt 1 Teil Probe : 2 Teile DW)</t>
  </si>
  <si>
    <t>Absorption bei 254nm (Wert*3)</t>
  </si>
  <si>
    <t>Absorption bei 254nm (verdünnt 1 Teil Probe : 2 Teile DW)</t>
  </si>
  <si>
    <r>
      <t xml:space="preserve">TN gefiltert [mg/L] </t>
    </r>
    <r>
      <rPr>
        <b/>
        <i/>
        <sz val="11"/>
        <color theme="1"/>
        <rFont val="Calibri"/>
        <family val="2"/>
      </rPr>
      <t>± Standardabweichung</t>
    </r>
  </si>
  <si>
    <r>
      <t xml:space="preserve">TC gefiltert [mg/L] </t>
    </r>
    <r>
      <rPr>
        <b/>
        <i/>
        <sz val="11"/>
        <color theme="1"/>
        <rFont val="Calibri"/>
        <family val="2"/>
      </rPr>
      <t>± Standardabweichung</t>
    </r>
  </si>
  <si>
    <r>
      <t xml:space="preserve">IC gefiltert [mg/L] </t>
    </r>
    <r>
      <rPr>
        <b/>
        <i/>
        <sz val="11"/>
        <color theme="1"/>
        <rFont val="Calibri"/>
        <family val="2"/>
      </rPr>
      <t>± Standardabweichung</t>
    </r>
  </si>
  <si>
    <r>
      <t xml:space="preserve">TOC gefiltert [mg/L] </t>
    </r>
    <r>
      <rPr>
        <b/>
        <i/>
        <sz val="11"/>
        <color theme="1"/>
        <rFont val="Calibri"/>
        <family val="2"/>
      </rPr>
      <t>± Standardabweichung</t>
    </r>
  </si>
  <si>
    <r>
      <t xml:space="preserve">TN [mg/L] </t>
    </r>
    <r>
      <rPr>
        <b/>
        <i/>
        <sz val="11"/>
        <color theme="1"/>
        <rFont val="Calibri"/>
        <family val="2"/>
      </rPr>
      <t>± Standardabweichung</t>
    </r>
  </si>
  <si>
    <r>
      <t xml:space="preserve">TC [mg/L] </t>
    </r>
    <r>
      <rPr>
        <b/>
        <i/>
        <sz val="11"/>
        <color theme="1"/>
        <rFont val="Calibri"/>
        <family val="2"/>
      </rPr>
      <t>± Standardabweichung</t>
    </r>
  </si>
  <si>
    <r>
      <t xml:space="preserve">IC [mg/L] </t>
    </r>
    <r>
      <rPr>
        <b/>
        <i/>
        <sz val="11"/>
        <color theme="1"/>
        <rFont val="Calibri"/>
        <family val="2"/>
      </rPr>
      <t>± Standardabweichung</t>
    </r>
  </si>
  <si>
    <r>
      <t xml:space="preserve">TOC [mg/L] </t>
    </r>
    <r>
      <rPr>
        <b/>
        <i/>
        <sz val="11"/>
        <color theme="1"/>
        <rFont val="Calibri"/>
        <family val="2"/>
      </rPr>
      <t>± Standardabweichung</t>
    </r>
  </si>
  <si>
    <t>Trübung [NTU]</t>
  </si>
  <si>
    <t>PO₄-P [mg/L]</t>
  </si>
  <si>
    <t>NO₂-N [mg/L]</t>
  </si>
  <si>
    <t>NO₃-N [mg/L]</t>
  </si>
  <si>
    <t>NH₄-N [mg/l] nach DIN 38406: 1983</t>
  </si>
  <si>
    <r>
      <t>NH</t>
    </r>
    <r>
      <rPr>
        <b/>
        <sz val="11"/>
        <color theme="1"/>
        <rFont val="Calibri"/>
        <family val="2"/>
      </rPr>
      <t>₄</t>
    </r>
    <r>
      <rPr>
        <b/>
        <sz val="11"/>
        <color theme="1"/>
        <rFont val="Calibri"/>
        <family val="2"/>
        <scheme val="minor"/>
      </rPr>
      <t>-N [mg/L]</t>
    </r>
  </si>
  <si>
    <t>Leitfähigkeit [mS/cm]</t>
  </si>
  <si>
    <t>Sättigung [%]</t>
  </si>
  <si>
    <t>Gelöster Sauerstoff (DO) [mg/L]</t>
  </si>
  <si>
    <t>Redox [mV]</t>
  </si>
  <si>
    <t>Temperatur [°C]</t>
  </si>
  <si>
    <t>pH [-]</t>
  </si>
  <si>
    <t>Proben ZL/BackUp (15 ml)</t>
  </si>
  <si>
    <t>Proben Abs (5 ml)</t>
  </si>
  <si>
    <t>DOC (20 ml)</t>
  </si>
  <si>
    <t>Trübung (20 ml)</t>
  </si>
  <si>
    <t>Proben WA+ (25 ml)</t>
  </si>
  <si>
    <t>Proben WA (50 ml)</t>
  </si>
  <si>
    <t>Volumen FM [µl/L]</t>
  </si>
  <si>
    <t>Konzentration [mmol Al/L AW]</t>
  </si>
  <si>
    <t>Chemikalie [FM]</t>
  </si>
  <si>
    <t>Slow Mixing Time (SMT) [min]</t>
  </si>
  <si>
    <t>Slow Mixing  Speed (SMS) [rpm]</t>
  </si>
  <si>
    <t>Rapid Mixing Time (RMT) [min]</t>
  </si>
  <si>
    <t>Rapid Mixing Speed (RMS) [rpm]</t>
  </si>
  <si>
    <t>Abwasser vom</t>
  </si>
  <si>
    <t xml:space="preserve">Datum </t>
  </si>
  <si>
    <t>Versuch-Nr.</t>
  </si>
  <si>
    <t>Probenbezeichnung</t>
  </si>
  <si>
    <t>Cycle-Nr.</t>
  </si>
  <si>
    <t>Time</t>
  </si>
  <si>
    <t>Datum</t>
  </si>
  <si>
    <t>Wochentag</t>
  </si>
  <si>
    <t>Versuchsphase</t>
  </si>
  <si>
    <r>
      <t xml:space="preserve">TOC als NPOC [mg/L] </t>
    </r>
    <r>
      <rPr>
        <b/>
        <i/>
        <sz val="11"/>
        <color theme="1"/>
        <rFont val="Calibri"/>
        <family val="2"/>
        <scheme val="minor"/>
      </rPr>
      <t>± Standardabweichung</t>
    </r>
  </si>
  <si>
    <r>
      <t xml:space="preserve">DOC als NPOC gefiltert [mg/L] </t>
    </r>
    <r>
      <rPr>
        <b/>
        <i/>
        <sz val="11"/>
        <color theme="1"/>
        <rFont val="Calibri"/>
        <family val="2"/>
        <scheme val="minor"/>
      </rPr>
      <t>± Standardabweichung</t>
    </r>
  </si>
  <si>
    <t>Flockungsüberstand</t>
  </si>
  <si>
    <t>Entnahme aus der unteren Probenahmestelle (PNS-U)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</si>
</sst>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</font>
    <font>
      <b/>
      <sz val="11"/>
      <color theme="1"/>
      <name val="Calibri"/>
      <family val="2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4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vertical="center"/>
    </xf>
    <xf numFmtId="0" fontId="4" fillId="4" borderId="0" xfId="0" applyFont="1" applyFill="1" applyBorder="1" applyAlignment="1">
      <alignment horizontal="center" vertical="center" wrapText="1"/>
    </xf>
    <xf numFmtId="49" fontId="1" fillId="4" borderId="0" xfId="0" applyNumberFormat="1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14" fontId="0" fillId="2" borderId="0" xfId="0" applyNumberFormat="1" applyFont="1" applyFill="1" applyBorder="1" applyAlignment="1">
      <alignment horizontal="center" vertical="center"/>
    </xf>
    <xf numFmtId="20" fontId="0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/>
    </xf>
    <xf numFmtId="2" fontId="0" fillId="2" borderId="0" xfId="0" applyNumberFormat="1" applyFont="1" applyFill="1" applyBorder="1" applyAlignment="1">
      <alignment horizontal="center"/>
    </xf>
    <xf numFmtId="165" fontId="0" fillId="2" borderId="0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164" fontId="0" fillId="2" borderId="0" xfId="0" applyNumberFormat="1" applyFont="1" applyFill="1" applyBorder="1" applyAlignment="1">
      <alignment horizontal="center"/>
    </xf>
    <xf numFmtId="0" fontId="0" fillId="2" borderId="0" xfId="0" applyFont="1" applyFill="1" applyBorder="1"/>
    <xf numFmtId="0" fontId="0" fillId="0" borderId="0" xfId="0" applyFont="1" applyBorder="1"/>
    <xf numFmtId="0" fontId="0" fillId="3" borderId="0" xfId="0" applyFont="1" applyFill="1" applyBorder="1" applyAlignment="1">
      <alignment horizontal="center" vertical="center"/>
    </xf>
    <xf numFmtId="14" fontId="0" fillId="3" borderId="0" xfId="0" applyNumberFormat="1" applyFont="1" applyFill="1" applyBorder="1" applyAlignment="1">
      <alignment horizontal="center" vertical="center"/>
    </xf>
    <xf numFmtId="20" fontId="0" fillId="3" borderId="0" xfId="0" applyNumberFormat="1" applyFont="1" applyFill="1" applyBorder="1" applyAlignment="1">
      <alignment horizontal="center" vertical="center"/>
    </xf>
    <xf numFmtId="0" fontId="0" fillId="3" borderId="0" xfId="0" applyFont="1" applyFill="1" applyBorder="1" applyAlignment="1">
      <alignment horizontal="center"/>
    </xf>
    <xf numFmtId="2" fontId="0" fillId="3" borderId="0" xfId="0" applyNumberFormat="1" applyFont="1" applyFill="1" applyBorder="1" applyAlignment="1">
      <alignment horizontal="center"/>
    </xf>
    <xf numFmtId="165" fontId="0" fillId="3" borderId="0" xfId="0" applyNumberFormat="1" applyFont="1" applyFill="1" applyBorder="1" applyAlignment="1">
      <alignment horizontal="center"/>
    </xf>
    <xf numFmtId="164" fontId="0" fillId="3" borderId="0" xfId="0" applyNumberFormat="1" applyFont="1" applyFill="1" applyBorder="1" applyAlignment="1">
      <alignment horizontal="center"/>
    </xf>
    <xf numFmtId="0" fontId="0" fillId="3" borderId="0" xfId="0" applyFont="1" applyFill="1" applyBorder="1"/>
    <xf numFmtId="0" fontId="0" fillId="0" borderId="0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27"/>
  <sheetViews>
    <sheetView tabSelected="1" workbookViewId="0">
      <selection activeCell="F31" sqref="F31"/>
    </sheetView>
  </sheetViews>
  <sheetFormatPr baseColWidth="10" defaultColWidth="8.7265625" defaultRowHeight="14.5" x14ac:dyDescent="0.35"/>
  <cols>
    <col min="1" max="1" width="14.453125" style="18" bestFit="1" customWidth="1"/>
    <col min="2" max="2" width="8.7265625" style="27"/>
    <col min="3" max="3" width="12.453125" style="27" bestFit="1" customWidth="1"/>
    <col min="4" max="5" width="8.7265625" style="27"/>
    <col min="6" max="6" width="23.26953125" style="27" customWidth="1"/>
    <col min="7" max="7" width="8.7265625" style="27"/>
    <col min="8" max="8" width="14.26953125" style="27" bestFit="1" customWidth="1"/>
    <col min="9" max="9" width="12.26953125" style="27" customWidth="1"/>
    <col min="10" max="10" width="12.81640625" style="27" customWidth="1"/>
    <col min="11" max="13" width="8.7265625" style="27"/>
    <col min="14" max="14" width="19.54296875" style="27" bestFit="1" customWidth="1"/>
    <col min="15" max="15" width="13.81640625" style="27" customWidth="1"/>
    <col min="16" max="20" width="8.7265625" style="27"/>
    <col min="21" max="21" width="11" style="27" bestFit="1" customWidth="1"/>
    <col min="22" max="22" width="12.54296875" style="27" bestFit="1" customWidth="1"/>
    <col min="23" max="24" width="8.7265625" style="27"/>
    <col min="25" max="25" width="11.7265625" style="27" customWidth="1"/>
    <col min="26" max="28" width="11.54296875" style="27" customWidth="1"/>
    <col min="29" max="29" width="8.7265625" style="27"/>
    <col min="30" max="30" width="14.453125" style="27" bestFit="1" customWidth="1"/>
    <col min="31" max="32" width="8.7265625" style="27"/>
    <col min="33" max="34" width="8.7265625" style="18"/>
    <col min="35" max="35" width="11.54296875" style="27" customWidth="1"/>
    <col min="36" max="36" width="11.453125" style="27" customWidth="1"/>
    <col min="37" max="37" width="12.54296875" style="18" customWidth="1"/>
    <col min="38" max="38" width="8.7265625" style="18"/>
    <col min="39" max="41" width="14.453125" style="18" bestFit="1" customWidth="1"/>
    <col min="42" max="42" width="14.81640625" style="18" bestFit="1" customWidth="1"/>
    <col min="43" max="44" width="16" style="18" bestFit="1" customWidth="1"/>
    <col min="45" max="46" width="17.7265625" style="18" bestFit="1" customWidth="1"/>
    <col min="47" max="47" width="20.7265625" style="18" bestFit="1" customWidth="1"/>
    <col min="48" max="48" width="14" style="18" bestFit="1" customWidth="1"/>
    <col min="49" max="49" width="20.7265625" style="18" bestFit="1" customWidth="1"/>
    <col min="50" max="50" width="14.54296875" style="18" bestFit="1" customWidth="1"/>
    <col min="51" max="51" width="33.1796875" style="18" bestFit="1" customWidth="1"/>
    <col min="52" max="16384" width="8.7265625" style="18"/>
  </cols>
  <sheetData>
    <row r="1" spans="1:51" s="7" customFormat="1" ht="72.5" x14ac:dyDescent="0.35">
      <c r="A1" s="1" t="s">
        <v>155</v>
      </c>
      <c r="B1" s="1" t="s">
        <v>154</v>
      </c>
      <c r="C1" s="2" t="s">
        <v>153</v>
      </c>
      <c r="D1" s="3" t="s">
        <v>152</v>
      </c>
      <c r="E1" s="1" t="s">
        <v>151</v>
      </c>
      <c r="F1" s="1" t="s">
        <v>150</v>
      </c>
      <c r="G1" s="1" t="s">
        <v>149</v>
      </c>
      <c r="H1" s="1" t="s">
        <v>148</v>
      </c>
      <c r="I1" s="1" t="s">
        <v>147</v>
      </c>
      <c r="J1" s="1" t="s">
        <v>146</v>
      </c>
      <c r="K1" s="1" t="s">
        <v>145</v>
      </c>
      <c r="L1" s="1" t="s">
        <v>144</v>
      </c>
      <c r="M1" s="1" t="s">
        <v>143</v>
      </c>
      <c r="N1" s="1" t="s">
        <v>142</v>
      </c>
      <c r="O1" s="1" t="s">
        <v>141</v>
      </c>
      <c r="P1" s="1" t="s">
        <v>140</v>
      </c>
      <c r="Q1" s="1" t="s">
        <v>139</v>
      </c>
      <c r="R1" s="1" t="s">
        <v>138</v>
      </c>
      <c r="S1" s="1" t="s">
        <v>137</v>
      </c>
      <c r="T1" s="1" t="s">
        <v>136</v>
      </c>
      <c r="U1" s="1" t="s">
        <v>135</v>
      </c>
      <c r="V1" s="1" t="s">
        <v>134</v>
      </c>
      <c r="W1" s="2" t="s">
        <v>133</v>
      </c>
      <c r="X1" s="1" t="s">
        <v>132</v>
      </c>
      <c r="Y1" s="4" t="s">
        <v>131</v>
      </c>
      <c r="Z1" s="1" t="s">
        <v>130</v>
      </c>
      <c r="AA1" s="1" t="s">
        <v>129</v>
      </c>
      <c r="AB1" s="4" t="s">
        <v>128</v>
      </c>
      <c r="AC1" s="5" t="s">
        <v>127</v>
      </c>
      <c r="AD1" s="1" t="s">
        <v>126</v>
      </c>
      <c r="AE1" s="1" t="s">
        <v>125</v>
      </c>
      <c r="AF1" s="1" t="s">
        <v>124</v>
      </c>
      <c r="AG1" s="1" t="s">
        <v>123</v>
      </c>
      <c r="AH1" s="1" t="s">
        <v>122</v>
      </c>
      <c r="AI1" s="6" t="s">
        <v>156</v>
      </c>
      <c r="AJ1" s="6"/>
      <c r="AK1" s="6" t="s">
        <v>157</v>
      </c>
      <c r="AL1" s="6"/>
      <c r="AM1" s="1" t="s">
        <v>121</v>
      </c>
      <c r="AN1" s="1" t="s">
        <v>120</v>
      </c>
      <c r="AO1" s="1" t="s">
        <v>119</v>
      </c>
      <c r="AP1" s="1" t="s">
        <v>118</v>
      </c>
      <c r="AQ1" s="1" t="s">
        <v>117</v>
      </c>
      <c r="AR1" s="1" t="s">
        <v>116</v>
      </c>
      <c r="AS1" s="1" t="s">
        <v>115</v>
      </c>
      <c r="AT1" s="1" t="s">
        <v>114</v>
      </c>
      <c r="AU1" s="1" t="s">
        <v>113</v>
      </c>
      <c r="AV1" s="1" t="s">
        <v>112</v>
      </c>
      <c r="AW1" s="1" t="s">
        <v>111</v>
      </c>
      <c r="AX1" s="1" t="s">
        <v>110</v>
      </c>
      <c r="AY1" s="3" t="s">
        <v>109</v>
      </c>
    </row>
    <row r="2" spans="1:51" ht="15.75" customHeight="1" x14ac:dyDescent="0.35">
      <c r="A2" s="8" t="s">
        <v>158</v>
      </c>
      <c r="B2" s="9" t="s">
        <v>108</v>
      </c>
      <c r="C2" s="10">
        <v>44838</v>
      </c>
      <c r="D2" s="11" t="s">
        <v>33</v>
      </c>
      <c r="E2" s="9">
        <v>1</v>
      </c>
      <c r="F2" s="9" t="s">
        <v>107</v>
      </c>
      <c r="G2" s="9" t="s">
        <v>106</v>
      </c>
      <c r="H2" s="10">
        <v>44833</v>
      </c>
      <c r="I2" s="10">
        <v>44827</v>
      </c>
      <c r="J2" s="12">
        <v>300</v>
      </c>
      <c r="K2" s="12">
        <v>1</v>
      </c>
      <c r="L2" s="12">
        <v>50</v>
      </c>
      <c r="M2" s="12">
        <v>30</v>
      </c>
      <c r="N2" s="9" t="s">
        <v>10</v>
      </c>
      <c r="O2" s="12">
        <v>0.2</v>
      </c>
      <c r="P2" s="12">
        <v>1000</v>
      </c>
      <c r="Q2" s="9" t="s">
        <v>6</v>
      </c>
      <c r="R2" s="9" t="s">
        <v>6</v>
      </c>
      <c r="S2" s="9" t="s">
        <v>6</v>
      </c>
      <c r="T2" s="9" t="s">
        <v>6</v>
      </c>
      <c r="U2" s="12" t="s">
        <v>6</v>
      </c>
      <c r="V2" s="12" t="s">
        <v>6</v>
      </c>
      <c r="W2" s="13">
        <v>7.56</v>
      </c>
      <c r="X2" s="14">
        <v>10.8</v>
      </c>
      <c r="Y2" s="15">
        <v>-47</v>
      </c>
      <c r="Z2" s="13">
        <v>6.39</v>
      </c>
      <c r="AA2" s="12">
        <v>58.5</v>
      </c>
      <c r="AB2" s="13">
        <v>1.45</v>
      </c>
      <c r="AC2" s="12">
        <v>48.8</v>
      </c>
      <c r="AD2" s="12">
        <f t="shared" ref="AD2:AD26" si="0">ROUND(AC2,2-(1+INT(LOG10(ABS(AC2)))))</f>
        <v>49</v>
      </c>
      <c r="AE2" s="12" t="s">
        <v>73</v>
      </c>
      <c r="AF2" s="12" t="s">
        <v>4</v>
      </c>
      <c r="AG2" s="12">
        <v>1.86</v>
      </c>
      <c r="AH2" s="12">
        <f>AVERAGE(54.6,54.1)</f>
        <v>54.35</v>
      </c>
      <c r="AI2" s="12">
        <v>77</v>
      </c>
      <c r="AJ2" s="12">
        <v>0.432</v>
      </c>
      <c r="AK2" s="12">
        <v>39.450000000000003</v>
      </c>
      <c r="AL2" s="12">
        <v>0.39600000000000002</v>
      </c>
      <c r="AM2" s="12" t="s">
        <v>105</v>
      </c>
      <c r="AN2" s="12" t="s">
        <v>104</v>
      </c>
      <c r="AO2" s="12" t="s">
        <v>103</v>
      </c>
      <c r="AP2" s="12" t="s">
        <v>102</v>
      </c>
      <c r="AQ2" s="12" t="s">
        <v>101</v>
      </c>
      <c r="AR2" s="12" t="s">
        <v>100</v>
      </c>
      <c r="AS2" s="12" t="s">
        <v>99</v>
      </c>
      <c r="AT2" s="12" t="s">
        <v>98</v>
      </c>
      <c r="AU2" s="12" t="s">
        <v>97</v>
      </c>
      <c r="AV2" s="16">
        <v>1.6898299999999999</v>
      </c>
      <c r="AW2" s="12" t="s">
        <v>97</v>
      </c>
      <c r="AX2" s="16">
        <v>0.28108</v>
      </c>
      <c r="AY2" s="17"/>
    </row>
    <row r="3" spans="1:51" x14ac:dyDescent="0.35">
      <c r="A3" s="8" t="s">
        <v>158</v>
      </c>
      <c r="B3" s="19" t="s">
        <v>8</v>
      </c>
      <c r="C3" s="20">
        <v>44846</v>
      </c>
      <c r="D3" s="21">
        <v>0.4513888888888889</v>
      </c>
      <c r="E3" s="19">
        <v>2</v>
      </c>
      <c r="F3" s="19" t="s">
        <v>96</v>
      </c>
      <c r="G3" s="19" t="s">
        <v>93</v>
      </c>
      <c r="H3" s="20">
        <v>44844</v>
      </c>
      <c r="I3" s="20">
        <v>44844</v>
      </c>
      <c r="J3" s="22">
        <v>300</v>
      </c>
      <c r="K3" s="22">
        <v>1</v>
      </c>
      <c r="L3" s="22">
        <v>50</v>
      </c>
      <c r="M3" s="22">
        <v>30</v>
      </c>
      <c r="N3" s="19" t="s">
        <v>10</v>
      </c>
      <c r="O3" s="22">
        <v>0.2</v>
      </c>
      <c r="P3" s="22">
        <v>1000</v>
      </c>
      <c r="Q3" s="19" t="s">
        <v>6</v>
      </c>
      <c r="R3" s="19" t="s">
        <v>9</v>
      </c>
      <c r="S3" s="19" t="s">
        <v>6</v>
      </c>
      <c r="T3" s="19" t="s">
        <v>6</v>
      </c>
      <c r="U3" s="22" t="s">
        <v>6</v>
      </c>
      <c r="V3" s="22" t="s">
        <v>6</v>
      </c>
      <c r="W3" s="23">
        <v>7.5</v>
      </c>
      <c r="X3" s="24">
        <v>9.9</v>
      </c>
      <c r="Y3" s="22">
        <v>-48</v>
      </c>
      <c r="Z3" s="23">
        <v>6.57</v>
      </c>
      <c r="AA3" s="22">
        <v>58.6</v>
      </c>
      <c r="AB3" s="23">
        <v>1.45</v>
      </c>
      <c r="AC3" s="22">
        <v>55.4</v>
      </c>
      <c r="AD3" s="22">
        <f t="shared" si="0"/>
        <v>55</v>
      </c>
      <c r="AE3" s="22" t="s">
        <v>95</v>
      </c>
      <c r="AF3" s="22" t="s">
        <v>4</v>
      </c>
      <c r="AG3" s="22">
        <v>2.92</v>
      </c>
      <c r="AH3" s="22">
        <v>50.3</v>
      </c>
      <c r="AI3" s="22">
        <v>124.4</v>
      </c>
      <c r="AJ3" s="22">
        <v>0.84299999999999997</v>
      </c>
      <c r="AK3" s="22">
        <v>124.4</v>
      </c>
      <c r="AL3" s="22">
        <v>0.85299999999999998</v>
      </c>
      <c r="AM3" s="22"/>
      <c r="AN3" s="22"/>
      <c r="AO3" s="22"/>
      <c r="AP3" s="22"/>
      <c r="AQ3" s="22"/>
      <c r="AR3" s="22"/>
      <c r="AS3" s="22"/>
      <c r="AT3" s="22"/>
      <c r="AU3" s="25">
        <v>0.68071999999999999</v>
      </c>
      <c r="AV3" s="25">
        <f t="shared" ref="AV3:AV26" si="1">AU3*3</f>
        <v>2.04216</v>
      </c>
      <c r="AW3" s="25">
        <v>9.8820000000000005E-2</v>
      </c>
      <c r="AX3" s="25">
        <f t="shared" ref="AX3:AX26" si="2">AW3*3</f>
        <v>0.29646</v>
      </c>
      <c r="AY3" s="26"/>
    </row>
    <row r="4" spans="1:51" x14ac:dyDescent="0.35">
      <c r="A4" s="8" t="s">
        <v>158</v>
      </c>
      <c r="B4" s="19" t="s">
        <v>8</v>
      </c>
      <c r="C4" s="20">
        <v>44853</v>
      </c>
      <c r="D4" s="21">
        <v>0.41666666666666669</v>
      </c>
      <c r="E4" s="19">
        <v>3</v>
      </c>
      <c r="F4" s="19" t="s">
        <v>94</v>
      </c>
      <c r="G4" s="19" t="s">
        <v>93</v>
      </c>
      <c r="H4" s="20">
        <v>44844</v>
      </c>
      <c r="I4" s="20">
        <v>44844</v>
      </c>
      <c r="J4" s="22">
        <v>300</v>
      </c>
      <c r="K4" s="22">
        <v>1</v>
      </c>
      <c r="L4" s="22">
        <v>50</v>
      </c>
      <c r="M4" s="22">
        <v>30</v>
      </c>
      <c r="N4" s="19" t="s">
        <v>10</v>
      </c>
      <c r="O4" s="22">
        <v>0.2</v>
      </c>
      <c r="P4" s="22">
        <v>1000</v>
      </c>
      <c r="Q4" s="19" t="s">
        <v>6</v>
      </c>
      <c r="R4" s="19" t="s">
        <v>6</v>
      </c>
      <c r="S4" s="19" t="s">
        <v>6</v>
      </c>
      <c r="T4" s="19" t="s">
        <v>6</v>
      </c>
      <c r="U4" s="22" t="s">
        <v>6</v>
      </c>
      <c r="V4" s="22" t="s">
        <v>6</v>
      </c>
      <c r="W4" s="23">
        <v>7.18</v>
      </c>
      <c r="X4" s="24">
        <v>9.6</v>
      </c>
      <c r="Y4" s="22">
        <v>-30</v>
      </c>
      <c r="Z4" s="23">
        <v>0.15</v>
      </c>
      <c r="AA4" s="22">
        <v>1.2</v>
      </c>
      <c r="AB4" s="23">
        <v>1.45</v>
      </c>
      <c r="AC4" s="22">
        <v>57.6</v>
      </c>
      <c r="AD4" s="22">
        <f t="shared" si="0"/>
        <v>58</v>
      </c>
      <c r="AE4" s="22">
        <v>1</v>
      </c>
      <c r="AF4" s="22" t="s">
        <v>4</v>
      </c>
      <c r="AG4" s="22">
        <v>1.55</v>
      </c>
      <c r="AH4" s="22">
        <v>68.3</v>
      </c>
      <c r="AI4" s="22">
        <v>110.8</v>
      </c>
      <c r="AJ4" s="22">
        <v>0.80400000000000005</v>
      </c>
      <c r="AK4" s="22">
        <v>81.150000000000006</v>
      </c>
      <c r="AL4" s="22">
        <v>1.5</v>
      </c>
      <c r="AM4" s="22" t="s">
        <v>92</v>
      </c>
      <c r="AN4" s="22" t="s">
        <v>91</v>
      </c>
      <c r="AO4" s="22" t="s">
        <v>90</v>
      </c>
      <c r="AP4" s="22" t="s">
        <v>89</v>
      </c>
      <c r="AQ4" s="22"/>
      <c r="AR4" s="22"/>
      <c r="AS4" s="22"/>
      <c r="AT4" s="22"/>
      <c r="AU4" s="25">
        <v>0.70818000000000003</v>
      </c>
      <c r="AV4" s="25">
        <f t="shared" si="1"/>
        <v>2.1245400000000001</v>
      </c>
      <c r="AW4" s="25">
        <v>0.1075</v>
      </c>
      <c r="AX4" s="25">
        <f t="shared" si="2"/>
        <v>0.32250000000000001</v>
      </c>
      <c r="AY4" s="26"/>
    </row>
    <row r="5" spans="1:51" x14ac:dyDescent="0.35">
      <c r="A5" s="8" t="s">
        <v>158</v>
      </c>
      <c r="B5" s="9" t="s">
        <v>8</v>
      </c>
      <c r="C5" s="10">
        <v>44860</v>
      </c>
      <c r="D5" s="11">
        <v>0.40625</v>
      </c>
      <c r="E5" s="9">
        <v>4</v>
      </c>
      <c r="F5" s="9" t="s">
        <v>88</v>
      </c>
      <c r="G5" s="9" t="s">
        <v>86</v>
      </c>
      <c r="H5" s="10">
        <v>44858</v>
      </c>
      <c r="I5" s="10">
        <v>44858</v>
      </c>
      <c r="J5" s="12">
        <v>300</v>
      </c>
      <c r="K5" s="12">
        <v>1</v>
      </c>
      <c r="L5" s="12">
        <v>50</v>
      </c>
      <c r="M5" s="12">
        <v>30</v>
      </c>
      <c r="N5" s="9" t="s">
        <v>10</v>
      </c>
      <c r="O5" s="12">
        <v>0.2</v>
      </c>
      <c r="P5" s="12">
        <v>1000</v>
      </c>
      <c r="Q5" s="9" t="s">
        <v>6</v>
      </c>
      <c r="R5" s="9" t="s">
        <v>9</v>
      </c>
      <c r="S5" s="9" t="s">
        <v>6</v>
      </c>
      <c r="T5" s="9" t="s">
        <v>6</v>
      </c>
      <c r="U5" s="12" t="s">
        <v>6</v>
      </c>
      <c r="V5" s="12" t="s">
        <v>6</v>
      </c>
      <c r="W5" s="13">
        <v>7.34</v>
      </c>
      <c r="X5" s="14">
        <v>9.9</v>
      </c>
      <c r="Y5" s="12">
        <v>-38</v>
      </c>
      <c r="Z5" s="13">
        <v>0.28999999999999998</v>
      </c>
      <c r="AA5" s="12">
        <v>2.5</v>
      </c>
      <c r="AB5" s="13">
        <v>1.48</v>
      </c>
      <c r="AC5" s="12">
        <v>55.7</v>
      </c>
      <c r="AD5" s="12">
        <f t="shared" si="0"/>
        <v>56</v>
      </c>
      <c r="AE5" s="12">
        <v>1</v>
      </c>
      <c r="AF5" s="12" t="s">
        <v>4</v>
      </c>
      <c r="AG5" s="12">
        <v>2.8</v>
      </c>
      <c r="AH5" s="12">
        <v>68.5</v>
      </c>
      <c r="AI5" s="12">
        <v>193.9</v>
      </c>
      <c r="AJ5" s="12">
        <v>3.34</v>
      </c>
      <c r="AK5" s="12">
        <v>190.6</v>
      </c>
      <c r="AL5" s="12">
        <v>0.373</v>
      </c>
      <c r="AM5" s="12"/>
      <c r="AN5" s="12"/>
      <c r="AO5" s="12"/>
      <c r="AP5" s="12"/>
      <c r="AQ5" s="12"/>
      <c r="AR5" s="12"/>
      <c r="AS5" s="12"/>
      <c r="AT5" s="12"/>
      <c r="AU5" s="16">
        <v>0.93096000000000001</v>
      </c>
      <c r="AV5" s="16">
        <f t="shared" si="1"/>
        <v>2.7928800000000003</v>
      </c>
      <c r="AW5" s="16">
        <v>0.15517</v>
      </c>
      <c r="AX5" s="16">
        <f t="shared" si="2"/>
        <v>0.46550999999999998</v>
      </c>
      <c r="AY5" s="17"/>
    </row>
    <row r="6" spans="1:51" x14ac:dyDescent="0.35">
      <c r="A6" s="8" t="s">
        <v>158</v>
      </c>
      <c r="B6" s="9" t="s">
        <v>8</v>
      </c>
      <c r="C6" s="10">
        <v>44867</v>
      </c>
      <c r="D6" s="11">
        <v>0.43402777777777773</v>
      </c>
      <c r="E6" s="9">
        <v>5</v>
      </c>
      <c r="F6" s="9" t="s">
        <v>87</v>
      </c>
      <c r="G6" s="9" t="s">
        <v>86</v>
      </c>
      <c r="H6" s="10">
        <v>44858</v>
      </c>
      <c r="I6" s="10">
        <v>44858</v>
      </c>
      <c r="J6" s="12">
        <v>300</v>
      </c>
      <c r="K6" s="12">
        <v>1</v>
      </c>
      <c r="L6" s="12">
        <v>50</v>
      </c>
      <c r="M6" s="12">
        <v>30</v>
      </c>
      <c r="N6" s="9" t="s">
        <v>10</v>
      </c>
      <c r="O6" s="12">
        <v>0.2</v>
      </c>
      <c r="P6" s="12">
        <v>1000</v>
      </c>
      <c r="Q6" s="9" t="s">
        <v>6</v>
      </c>
      <c r="R6" s="9" t="s">
        <v>6</v>
      </c>
      <c r="S6" s="9" t="s">
        <v>6</v>
      </c>
      <c r="T6" s="9" t="s">
        <v>6</v>
      </c>
      <c r="U6" s="12" t="s">
        <v>6</v>
      </c>
      <c r="V6" s="12" t="s">
        <v>6</v>
      </c>
      <c r="W6" s="13">
        <v>7</v>
      </c>
      <c r="X6" s="14">
        <v>8.5</v>
      </c>
      <c r="Y6" s="12">
        <v>-19</v>
      </c>
      <c r="Z6" s="13">
        <v>7.0000000000000007E-2</v>
      </c>
      <c r="AA6" s="12">
        <v>0.6</v>
      </c>
      <c r="AB6" s="13">
        <v>1.47</v>
      </c>
      <c r="AC6" s="12">
        <v>52.1</v>
      </c>
      <c r="AD6" s="12">
        <f t="shared" si="0"/>
        <v>52</v>
      </c>
      <c r="AE6" s="12">
        <v>1.0900000000000001</v>
      </c>
      <c r="AF6" s="12" t="s">
        <v>4</v>
      </c>
      <c r="AG6" s="12">
        <v>1.9</v>
      </c>
      <c r="AH6" s="12">
        <v>74.3</v>
      </c>
      <c r="AI6" s="12">
        <v>95.51</v>
      </c>
      <c r="AJ6" s="12">
        <v>0.128</v>
      </c>
      <c r="AK6" s="12">
        <v>95.51</v>
      </c>
      <c r="AL6" s="12">
        <v>0.128</v>
      </c>
      <c r="AM6" s="12" t="s">
        <v>85</v>
      </c>
      <c r="AN6" s="12" t="s">
        <v>84</v>
      </c>
      <c r="AO6" s="12" t="s">
        <v>83</v>
      </c>
      <c r="AP6" s="12" t="s">
        <v>82</v>
      </c>
      <c r="AQ6" s="12"/>
      <c r="AR6" s="12"/>
      <c r="AS6" s="12"/>
      <c r="AT6" s="12"/>
      <c r="AU6" s="16">
        <v>0.80028999999999995</v>
      </c>
      <c r="AV6" s="16">
        <f t="shared" si="1"/>
        <v>2.4008699999999998</v>
      </c>
      <c r="AW6" s="16">
        <v>0.13120999999999999</v>
      </c>
      <c r="AX6" s="16">
        <f t="shared" si="2"/>
        <v>0.39362999999999998</v>
      </c>
      <c r="AY6" s="17"/>
    </row>
    <row r="7" spans="1:51" x14ac:dyDescent="0.35">
      <c r="A7" s="8" t="s">
        <v>158</v>
      </c>
      <c r="B7" s="19" t="s">
        <v>8</v>
      </c>
      <c r="C7" s="20">
        <v>44874</v>
      </c>
      <c r="D7" s="21">
        <v>0.47916666666666669</v>
      </c>
      <c r="E7" s="19">
        <v>6</v>
      </c>
      <c r="F7" s="19" t="s">
        <v>81</v>
      </c>
      <c r="G7" s="19" t="s">
        <v>79</v>
      </c>
      <c r="H7" s="20">
        <v>44872</v>
      </c>
      <c r="I7" s="20">
        <v>44872</v>
      </c>
      <c r="J7" s="22">
        <v>300</v>
      </c>
      <c r="K7" s="22">
        <v>1</v>
      </c>
      <c r="L7" s="22">
        <v>50</v>
      </c>
      <c r="M7" s="22">
        <v>30</v>
      </c>
      <c r="N7" s="19" t="s">
        <v>10</v>
      </c>
      <c r="O7" s="22">
        <v>0.2</v>
      </c>
      <c r="P7" s="22">
        <v>1000</v>
      </c>
      <c r="Q7" s="19" t="s">
        <v>6</v>
      </c>
      <c r="R7" s="19" t="s">
        <v>9</v>
      </c>
      <c r="S7" s="19" t="s">
        <v>6</v>
      </c>
      <c r="T7" s="19" t="s">
        <v>6</v>
      </c>
      <c r="U7" s="22" t="s">
        <v>6</v>
      </c>
      <c r="V7" s="22" t="s">
        <v>6</v>
      </c>
      <c r="W7" s="23">
        <v>7.37</v>
      </c>
      <c r="X7" s="24">
        <v>9.3000000000000007</v>
      </c>
      <c r="Y7" s="22">
        <v>-41</v>
      </c>
      <c r="Z7" s="23">
        <v>0.82</v>
      </c>
      <c r="AA7" s="22">
        <v>7.2</v>
      </c>
      <c r="AB7" s="23">
        <v>1.51</v>
      </c>
      <c r="AC7" s="22">
        <v>61.6</v>
      </c>
      <c r="AD7" s="22">
        <f t="shared" si="0"/>
        <v>62</v>
      </c>
      <c r="AE7" s="22">
        <v>1.41</v>
      </c>
      <c r="AF7" s="22" t="s">
        <v>4</v>
      </c>
      <c r="AG7" s="22">
        <v>3.47</v>
      </c>
      <c r="AH7" s="22">
        <v>85</v>
      </c>
      <c r="AI7" s="22">
        <v>163.1</v>
      </c>
      <c r="AJ7" s="22">
        <v>1.1100000000000001</v>
      </c>
      <c r="AK7" s="22">
        <v>91.47</v>
      </c>
      <c r="AL7" s="22">
        <v>0.18</v>
      </c>
      <c r="AM7" s="22"/>
      <c r="AN7" s="22"/>
      <c r="AO7" s="22"/>
      <c r="AP7" s="22"/>
      <c r="AQ7" s="22"/>
      <c r="AR7" s="22"/>
      <c r="AS7" s="22"/>
      <c r="AT7" s="22"/>
      <c r="AU7" s="25">
        <v>0.75582000000000005</v>
      </c>
      <c r="AV7" s="25">
        <f t="shared" si="1"/>
        <v>2.2674600000000003</v>
      </c>
      <c r="AW7" s="25">
        <v>0.12875</v>
      </c>
      <c r="AX7" s="25">
        <f t="shared" si="2"/>
        <v>0.38624999999999998</v>
      </c>
      <c r="AY7" s="26"/>
    </row>
    <row r="8" spans="1:51" ht="15.75" customHeight="1" x14ac:dyDescent="0.35">
      <c r="A8" s="8" t="s">
        <v>158</v>
      </c>
      <c r="B8" s="19" t="s">
        <v>8</v>
      </c>
      <c r="C8" s="20">
        <v>44881</v>
      </c>
      <c r="D8" s="21">
        <v>0.4375</v>
      </c>
      <c r="E8" s="19">
        <v>7</v>
      </c>
      <c r="F8" s="19" t="s">
        <v>80</v>
      </c>
      <c r="G8" s="19" t="s">
        <v>79</v>
      </c>
      <c r="H8" s="20">
        <v>44872</v>
      </c>
      <c r="I8" s="20">
        <v>44872</v>
      </c>
      <c r="J8" s="22">
        <v>300</v>
      </c>
      <c r="K8" s="22">
        <v>1</v>
      </c>
      <c r="L8" s="22">
        <v>50</v>
      </c>
      <c r="M8" s="22">
        <v>30</v>
      </c>
      <c r="N8" s="19" t="s">
        <v>10</v>
      </c>
      <c r="O8" s="22">
        <v>0.2</v>
      </c>
      <c r="P8" s="22">
        <v>1000</v>
      </c>
      <c r="Q8" s="19" t="s">
        <v>6</v>
      </c>
      <c r="R8" s="19" t="s">
        <v>6</v>
      </c>
      <c r="S8" s="19" t="s">
        <v>6</v>
      </c>
      <c r="T8" s="19" t="s">
        <v>6</v>
      </c>
      <c r="U8" s="22" t="s">
        <v>6</v>
      </c>
      <c r="V8" s="22" t="s">
        <v>6</v>
      </c>
      <c r="W8" s="23">
        <v>7.3</v>
      </c>
      <c r="X8" s="24">
        <v>10.1</v>
      </c>
      <c r="Y8" s="22">
        <v>-36</v>
      </c>
      <c r="Z8" s="23">
        <v>0.05</v>
      </c>
      <c r="AA8" s="22">
        <v>0.4</v>
      </c>
      <c r="AB8" s="23">
        <v>1.51</v>
      </c>
      <c r="AC8" s="22">
        <v>54.5</v>
      </c>
      <c r="AD8" s="22">
        <f t="shared" si="0"/>
        <v>55</v>
      </c>
      <c r="AE8" s="22">
        <v>2.2999999999999998</v>
      </c>
      <c r="AF8" s="22" t="s">
        <v>4</v>
      </c>
      <c r="AG8" s="22">
        <v>2.0499999999999998</v>
      </c>
      <c r="AH8" s="22">
        <v>90</v>
      </c>
      <c r="AI8" s="22">
        <v>117.7</v>
      </c>
      <c r="AJ8" s="22">
        <v>2.04</v>
      </c>
      <c r="AK8" s="22">
        <v>86.29</v>
      </c>
      <c r="AL8" s="22">
        <v>1.07</v>
      </c>
      <c r="AM8" s="22" t="s">
        <v>78</v>
      </c>
      <c r="AN8" s="22" t="s">
        <v>77</v>
      </c>
      <c r="AO8" s="22" t="s">
        <v>76</v>
      </c>
      <c r="AP8" s="22" t="s">
        <v>75</v>
      </c>
      <c r="AQ8" s="22"/>
      <c r="AR8" s="22"/>
      <c r="AS8" s="22"/>
      <c r="AT8" s="22"/>
      <c r="AU8" s="25">
        <v>0.70474000000000003</v>
      </c>
      <c r="AV8" s="25">
        <f t="shared" si="1"/>
        <v>2.11422</v>
      </c>
      <c r="AW8" s="25">
        <v>0.12271</v>
      </c>
      <c r="AX8" s="25">
        <f t="shared" si="2"/>
        <v>0.36813000000000001</v>
      </c>
      <c r="AY8" s="26" t="s">
        <v>72</v>
      </c>
    </row>
    <row r="9" spans="1:51" x14ac:dyDescent="0.35">
      <c r="A9" s="8" t="s">
        <v>158</v>
      </c>
      <c r="B9" s="9" t="s">
        <v>8</v>
      </c>
      <c r="C9" s="10">
        <v>44888</v>
      </c>
      <c r="D9" s="11">
        <v>0.43055555555555558</v>
      </c>
      <c r="E9" s="9">
        <v>8</v>
      </c>
      <c r="F9" s="9" t="s">
        <v>74</v>
      </c>
      <c r="G9" s="9" t="s">
        <v>70</v>
      </c>
      <c r="H9" s="10">
        <v>44886</v>
      </c>
      <c r="I9" s="10">
        <v>44886</v>
      </c>
      <c r="J9" s="12">
        <v>300</v>
      </c>
      <c r="K9" s="12">
        <v>1</v>
      </c>
      <c r="L9" s="12">
        <v>50</v>
      </c>
      <c r="M9" s="12">
        <v>30</v>
      </c>
      <c r="N9" s="9" t="s">
        <v>10</v>
      </c>
      <c r="O9" s="12">
        <v>0.2</v>
      </c>
      <c r="P9" s="12">
        <v>1000</v>
      </c>
      <c r="Q9" s="9" t="s">
        <v>6</v>
      </c>
      <c r="R9" s="9" t="s">
        <v>9</v>
      </c>
      <c r="S9" s="9" t="s">
        <v>6</v>
      </c>
      <c r="T9" s="9" t="s">
        <v>6</v>
      </c>
      <c r="U9" s="12" t="s">
        <v>6</v>
      </c>
      <c r="V9" s="12" t="s">
        <v>6</v>
      </c>
      <c r="W9" s="13">
        <v>7.52</v>
      </c>
      <c r="X9" s="14">
        <v>8.3000000000000007</v>
      </c>
      <c r="Y9" s="12">
        <v>-44</v>
      </c>
      <c r="Z9" s="13">
        <v>7.0000000000000007E-2</v>
      </c>
      <c r="AA9" s="12">
        <v>0.6</v>
      </c>
      <c r="AB9" s="13">
        <v>1.57</v>
      </c>
      <c r="AC9" s="12">
        <v>62.9</v>
      </c>
      <c r="AD9" s="12">
        <f t="shared" si="0"/>
        <v>63</v>
      </c>
      <c r="AE9" s="12" t="s">
        <v>73</v>
      </c>
      <c r="AF9" s="12" t="s">
        <v>4</v>
      </c>
      <c r="AG9" s="12">
        <v>3.54</v>
      </c>
      <c r="AH9" s="12">
        <v>85.8</v>
      </c>
      <c r="AI9" s="12">
        <v>140.5</v>
      </c>
      <c r="AJ9" s="12">
        <v>1.96</v>
      </c>
      <c r="AK9" s="12">
        <v>120.6</v>
      </c>
      <c r="AL9" s="12">
        <v>2.13</v>
      </c>
      <c r="AM9" s="12"/>
      <c r="AN9" s="12"/>
      <c r="AO9" s="12"/>
      <c r="AP9" s="12"/>
      <c r="AQ9" s="12"/>
      <c r="AR9" s="12"/>
      <c r="AS9" s="12"/>
      <c r="AT9" s="12"/>
      <c r="AU9" s="16">
        <v>0.68796999999999997</v>
      </c>
      <c r="AV9" s="16">
        <f t="shared" si="1"/>
        <v>2.0639099999999999</v>
      </c>
      <c r="AW9" s="16">
        <v>0.11483</v>
      </c>
      <c r="AX9" s="16">
        <f t="shared" si="2"/>
        <v>0.34449000000000002</v>
      </c>
      <c r="AY9" s="17" t="s">
        <v>72</v>
      </c>
    </row>
    <row r="10" spans="1:51" x14ac:dyDescent="0.35">
      <c r="A10" s="8" t="s">
        <v>158</v>
      </c>
      <c r="B10" s="9" t="s">
        <v>8</v>
      </c>
      <c r="C10" s="10">
        <v>44895</v>
      </c>
      <c r="D10" s="11">
        <v>0.41666666666666669</v>
      </c>
      <c r="E10" s="9">
        <v>9</v>
      </c>
      <c r="F10" s="9" t="s">
        <v>71</v>
      </c>
      <c r="G10" s="9" t="s">
        <v>70</v>
      </c>
      <c r="H10" s="10">
        <v>44886</v>
      </c>
      <c r="I10" s="10">
        <v>44895</v>
      </c>
      <c r="J10" s="12">
        <v>300</v>
      </c>
      <c r="K10" s="12">
        <v>1</v>
      </c>
      <c r="L10" s="12">
        <v>50</v>
      </c>
      <c r="M10" s="12">
        <v>30</v>
      </c>
      <c r="N10" s="9" t="s">
        <v>10</v>
      </c>
      <c r="O10" s="12">
        <v>0.2</v>
      </c>
      <c r="P10" s="12">
        <v>1000</v>
      </c>
      <c r="Q10" s="9" t="s">
        <v>6</v>
      </c>
      <c r="R10" s="9" t="s">
        <v>6</v>
      </c>
      <c r="S10" s="9" t="s">
        <v>6</v>
      </c>
      <c r="T10" s="9" t="s">
        <v>6</v>
      </c>
      <c r="U10" s="12" t="s">
        <v>6</v>
      </c>
      <c r="V10" s="12" t="s">
        <v>6</v>
      </c>
      <c r="W10" s="13">
        <v>7.33</v>
      </c>
      <c r="X10" s="14">
        <v>8</v>
      </c>
      <c r="Y10" s="12">
        <v>-39</v>
      </c>
      <c r="Z10" s="13">
        <v>0.15</v>
      </c>
      <c r="AA10" s="12">
        <v>1.3</v>
      </c>
      <c r="AB10" s="13">
        <v>1.58</v>
      </c>
      <c r="AC10" s="12">
        <v>67.099999999999994</v>
      </c>
      <c r="AD10" s="12">
        <f t="shared" si="0"/>
        <v>67</v>
      </c>
      <c r="AE10" s="12">
        <v>1.04</v>
      </c>
      <c r="AF10" s="12" t="s">
        <v>4</v>
      </c>
      <c r="AG10" s="12">
        <v>3.18</v>
      </c>
      <c r="AH10" s="12">
        <v>88</v>
      </c>
      <c r="AI10" s="12">
        <v>89.66</v>
      </c>
      <c r="AJ10" s="12">
        <v>0.22800000000000001</v>
      </c>
      <c r="AK10" s="12">
        <v>79.400000000000006</v>
      </c>
      <c r="AL10" s="12">
        <v>4.0000000000000001E-3</v>
      </c>
      <c r="AM10" s="9" t="s">
        <v>69</v>
      </c>
      <c r="AN10" s="9" t="s">
        <v>68</v>
      </c>
      <c r="AO10" s="9" t="s">
        <v>67</v>
      </c>
      <c r="AP10" s="9" t="s">
        <v>66</v>
      </c>
      <c r="AQ10" s="12"/>
      <c r="AR10" s="12"/>
      <c r="AS10" s="12"/>
      <c r="AT10" s="12"/>
      <c r="AU10" s="16">
        <v>0.60585</v>
      </c>
      <c r="AV10" s="16">
        <f t="shared" si="1"/>
        <v>1.81755</v>
      </c>
      <c r="AW10" s="16">
        <v>0.11085</v>
      </c>
      <c r="AX10" s="16">
        <f t="shared" si="2"/>
        <v>0.33255000000000001</v>
      </c>
      <c r="AY10" s="17"/>
    </row>
    <row r="11" spans="1:51" x14ac:dyDescent="0.35">
      <c r="A11" s="8" t="s">
        <v>158</v>
      </c>
      <c r="B11" s="19" t="s">
        <v>8</v>
      </c>
      <c r="C11" s="20">
        <v>44902</v>
      </c>
      <c r="D11" s="21">
        <v>0.42708333333333331</v>
      </c>
      <c r="E11" s="19">
        <v>10</v>
      </c>
      <c r="F11" s="19" t="s">
        <v>65</v>
      </c>
      <c r="G11" s="19" t="s">
        <v>63</v>
      </c>
      <c r="H11" s="20">
        <v>44870</v>
      </c>
      <c r="I11" s="20">
        <v>44870</v>
      </c>
      <c r="J11" s="22">
        <v>300</v>
      </c>
      <c r="K11" s="22">
        <v>1</v>
      </c>
      <c r="L11" s="22">
        <v>50</v>
      </c>
      <c r="M11" s="22">
        <v>30</v>
      </c>
      <c r="N11" s="19" t="s">
        <v>10</v>
      </c>
      <c r="O11" s="22">
        <v>0.2</v>
      </c>
      <c r="P11" s="22">
        <v>1000</v>
      </c>
      <c r="Q11" s="19" t="s">
        <v>6</v>
      </c>
      <c r="R11" s="19" t="s">
        <v>9</v>
      </c>
      <c r="S11" s="19" t="s">
        <v>6</v>
      </c>
      <c r="T11" s="19" t="s">
        <v>6</v>
      </c>
      <c r="U11" s="22" t="s">
        <v>6</v>
      </c>
      <c r="V11" s="22" t="s">
        <v>6</v>
      </c>
      <c r="W11" s="23">
        <v>7.32</v>
      </c>
      <c r="X11" s="24">
        <v>8.8000000000000007</v>
      </c>
      <c r="Y11" s="22">
        <v>-38</v>
      </c>
      <c r="Z11" s="22">
        <v>0.2</v>
      </c>
      <c r="AA11" s="23">
        <v>1.7</v>
      </c>
      <c r="AB11" s="22">
        <v>1.7</v>
      </c>
      <c r="AC11" s="22">
        <v>70.900000000000006</v>
      </c>
      <c r="AD11" s="22">
        <f t="shared" si="0"/>
        <v>71</v>
      </c>
      <c r="AE11" s="22">
        <v>1.1100000000000001</v>
      </c>
      <c r="AF11" s="22" t="s">
        <v>4</v>
      </c>
      <c r="AG11" s="22">
        <v>3.57</v>
      </c>
      <c r="AH11" s="22">
        <v>63</v>
      </c>
      <c r="AI11" s="22">
        <v>167.4</v>
      </c>
      <c r="AJ11" s="22">
        <v>4.08</v>
      </c>
      <c r="AK11" s="22">
        <v>167.2</v>
      </c>
      <c r="AL11" s="22">
        <v>0.872</v>
      </c>
      <c r="AM11" s="22"/>
      <c r="AN11" s="22"/>
      <c r="AO11" s="22"/>
      <c r="AP11" s="22"/>
      <c r="AQ11" s="22"/>
      <c r="AR11" s="22"/>
      <c r="AS11" s="22"/>
      <c r="AT11" s="22"/>
      <c r="AU11" s="25">
        <v>0.70713000000000004</v>
      </c>
      <c r="AV11" s="25">
        <f t="shared" si="1"/>
        <v>2.1213899999999999</v>
      </c>
      <c r="AW11" s="25">
        <v>9.5369999999999996E-2</v>
      </c>
      <c r="AX11" s="25">
        <f t="shared" si="2"/>
        <v>0.28610999999999998</v>
      </c>
      <c r="AY11" s="26" t="s">
        <v>51</v>
      </c>
    </row>
    <row r="12" spans="1:51" x14ac:dyDescent="0.35">
      <c r="A12" s="8" t="s">
        <v>158</v>
      </c>
      <c r="B12" s="19" t="s">
        <v>8</v>
      </c>
      <c r="C12" s="20">
        <v>44909</v>
      </c>
      <c r="D12" s="21">
        <v>0.41666666666666669</v>
      </c>
      <c r="E12" s="19">
        <v>11</v>
      </c>
      <c r="F12" s="19" t="s">
        <v>64</v>
      </c>
      <c r="G12" s="19" t="s">
        <v>63</v>
      </c>
      <c r="H12" s="20">
        <v>44900</v>
      </c>
      <c r="I12" s="20">
        <v>44900</v>
      </c>
      <c r="J12" s="22">
        <v>300</v>
      </c>
      <c r="K12" s="22">
        <v>1</v>
      </c>
      <c r="L12" s="22">
        <v>50</v>
      </c>
      <c r="M12" s="22">
        <v>30</v>
      </c>
      <c r="N12" s="19" t="s">
        <v>10</v>
      </c>
      <c r="O12" s="22">
        <v>0.2</v>
      </c>
      <c r="P12" s="22">
        <v>1000</v>
      </c>
      <c r="Q12" s="19" t="s">
        <v>6</v>
      </c>
      <c r="R12" s="19" t="s">
        <v>6</v>
      </c>
      <c r="S12" s="19" t="s">
        <v>6</v>
      </c>
      <c r="T12" s="19" t="s">
        <v>6</v>
      </c>
      <c r="U12" s="22" t="s">
        <v>6</v>
      </c>
      <c r="V12" s="22" t="s">
        <v>6</v>
      </c>
      <c r="W12" s="23">
        <v>7</v>
      </c>
      <c r="X12" s="24">
        <v>7.6</v>
      </c>
      <c r="Y12" s="22">
        <v>-16</v>
      </c>
      <c r="Z12" s="23">
        <v>0.2</v>
      </c>
      <c r="AA12" s="22">
        <v>1.7</v>
      </c>
      <c r="AB12" s="23">
        <v>1.8</v>
      </c>
      <c r="AC12" s="22">
        <v>52</v>
      </c>
      <c r="AD12" s="22">
        <f t="shared" si="0"/>
        <v>52</v>
      </c>
      <c r="AE12" s="22">
        <v>1.1299999999999999</v>
      </c>
      <c r="AF12" s="22" t="s">
        <v>4</v>
      </c>
      <c r="AG12" s="22">
        <v>7.63</v>
      </c>
      <c r="AH12" s="22">
        <v>75</v>
      </c>
      <c r="AI12" s="22">
        <v>100.1</v>
      </c>
      <c r="AJ12" s="22">
        <v>2.63</v>
      </c>
      <c r="AK12" s="22">
        <v>82.71</v>
      </c>
      <c r="AL12" s="22">
        <v>13.05</v>
      </c>
      <c r="AM12" s="22" t="s">
        <v>62</v>
      </c>
      <c r="AN12" s="22" t="s">
        <v>61</v>
      </c>
      <c r="AO12" s="22" t="s">
        <v>60</v>
      </c>
      <c r="AP12" s="22" t="s">
        <v>59</v>
      </c>
      <c r="AQ12" s="22"/>
      <c r="AR12" s="22"/>
      <c r="AS12" s="22"/>
      <c r="AT12" s="22"/>
      <c r="AU12" s="25">
        <v>0.40484999999999999</v>
      </c>
      <c r="AV12" s="25">
        <f t="shared" si="1"/>
        <v>1.21455</v>
      </c>
      <c r="AW12" s="25">
        <v>3.3950000000000001E-2</v>
      </c>
      <c r="AX12" s="25">
        <f t="shared" si="2"/>
        <v>0.10185</v>
      </c>
      <c r="AY12" s="26" t="s">
        <v>51</v>
      </c>
    </row>
    <row r="13" spans="1:51" ht="15.75" customHeight="1" x14ac:dyDescent="0.35">
      <c r="A13" s="8" t="s">
        <v>158</v>
      </c>
      <c r="B13" s="9" t="s">
        <v>8</v>
      </c>
      <c r="C13" s="10">
        <v>44916</v>
      </c>
      <c r="D13" s="11">
        <v>0.42708333333333331</v>
      </c>
      <c r="E13" s="9">
        <v>12</v>
      </c>
      <c r="F13" s="9" t="s">
        <v>58</v>
      </c>
      <c r="G13" s="9" t="s">
        <v>56</v>
      </c>
      <c r="H13" s="10">
        <v>44913</v>
      </c>
      <c r="I13" s="10">
        <v>44913</v>
      </c>
      <c r="J13" s="12">
        <v>300</v>
      </c>
      <c r="K13" s="12">
        <v>1</v>
      </c>
      <c r="L13" s="12">
        <v>50</v>
      </c>
      <c r="M13" s="12">
        <v>30</v>
      </c>
      <c r="N13" s="9" t="s">
        <v>10</v>
      </c>
      <c r="O13" s="12">
        <v>0.2</v>
      </c>
      <c r="P13" s="12">
        <v>1000</v>
      </c>
      <c r="Q13" s="9" t="s">
        <v>6</v>
      </c>
      <c r="R13" s="9" t="s">
        <v>9</v>
      </c>
      <c r="S13" s="9" t="s">
        <v>6</v>
      </c>
      <c r="T13" s="9" t="s">
        <v>6</v>
      </c>
      <c r="U13" s="12" t="s">
        <v>6</v>
      </c>
      <c r="V13" s="12" t="s">
        <v>6</v>
      </c>
      <c r="W13" s="13">
        <v>7.47</v>
      </c>
      <c r="X13" s="14">
        <v>9.6</v>
      </c>
      <c r="Y13" s="12">
        <v>-41</v>
      </c>
      <c r="Z13" s="13">
        <v>0.04</v>
      </c>
      <c r="AA13" s="12">
        <v>0.3</v>
      </c>
      <c r="AB13" s="13">
        <v>1.6</v>
      </c>
      <c r="AC13" s="12">
        <v>63.1</v>
      </c>
      <c r="AD13" s="12">
        <f t="shared" si="0"/>
        <v>63</v>
      </c>
      <c r="AE13" s="12">
        <v>1.38</v>
      </c>
      <c r="AF13" s="12" t="s">
        <v>4</v>
      </c>
      <c r="AG13" s="12">
        <v>3.51</v>
      </c>
      <c r="AH13" s="12">
        <v>54</v>
      </c>
      <c r="AI13" s="12">
        <v>169.5</v>
      </c>
      <c r="AJ13" s="12">
        <v>0.86499999999999999</v>
      </c>
      <c r="AK13" s="12">
        <v>147.1</v>
      </c>
      <c r="AL13" s="12">
        <v>2.1800000000000002</v>
      </c>
      <c r="AM13" s="12"/>
      <c r="AN13" s="12"/>
      <c r="AO13" s="12"/>
      <c r="AP13" s="12"/>
      <c r="AQ13" s="12"/>
      <c r="AR13" s="12"/>
      <c r="AS13" s="12"/>
      <c r="AT13" s="12"/>
      <c r="AU13" s="16">
        <v>0.59687999999999997</v>
      </c>
      <c r="AV13" s="16">
        <f t="shared" si="1"/>
        <v>1.7906399999999998</v>
      </c>
      <c r="AW13" s="16">
        <v>7.9890000000000003E-2</v>
      </c>
      <c r="AX13" s="16">
        <f t="shared" si="2"/>
        <v>0.23966999999999999</v>
      </c>
      <c r="AY13" s="17" t="s">
        <v>51</v>
      </c>
    </row>
    <row r="14" spans="1:51" x14ac:dyDescent="0.35">
      <c r="A14" s="8" t="s">
        <v>158</v>
      </c>
      <c r="B14" s="9" t="s">
        <v>8</v>
      </c>
      <c r="C14" s="10">
        <v>44923</v>
      </c>
      <c r="D14" s="11">
        <v>0.41666666666666669</v>
      </c>
      <c r="E14" s="9">
        <v>13</v>
      </c>
      <c r="F14" s="9" t="s">
        <v>57</v>
      </c>
      <c r="G14" s="9" t="s">
        <v>56</v>
      </c>
      <c r="H14" s="10">
        <v>44913</v>
      </c>
      <c r="I14" s="10">
        <v>44913</v>
      </c>
      <c r="J14" s="12">
        <v>300</v>
      </c>
      <c r="K14" s="12">
        <v>1</v>
      </c>
      <c r="L14" s="12">
        <v>50</v>
      </c>
      <c r="M14" s="12">
        <v>30</v>
      </c>
      <c r="N14" s="9" t="s">
        <v>10</v>
      </c>
      <c r="O14" s="12">
        <v>0.2</v>
      </c>
      <c r="P14" s="12">
        <v>1000</v>
      </c>
      <c r="Q14" s="9" t="s">
        <v>6</v>
      </c>
      <c r="R14" s="9" t="s">
        <v>6</v>
      </c>
      <c r="S14" s="9" t="s">
        <v>6</v>
      </c>
      <c r="T14" s="9" t="s">
        <v>6</v>
      </c>
      <c r="U14" s="12" t="s">
        <v>6</v>
      </c>
      <c r="V14" s="12" t="s">
        <v>6</v>
      </c>
      <c r="W14" s="13">
        <v>7.1</v>
      </c>
      <c r="X14" s="14">
        <v>8.4</v>
      </c>
      <c r="Y14" s="12">
        <v>-20</v>
      </c>
      <c r="Z14" s="13">
        <v>0.05</v>
      </c>
      <c r="AA14" s="12">
        <v>0.4</v>
      </c>
      <c r="AB14" s="13">
        <v>1.56</v>
      </c>
      <c r="AC14" s="12">
        <v>69.5</v>
      </c>
      <c r="AD14" s="12">
        <f t="shared" si="0"/>
        <v>70</v>
      </c>
      <c r="AE14" s="12" t="s">
        <v>5</v>
      </c>
      <c r="AF14" s="12" t="s">
        <v>4</v>
      </c>
      <c r="AG14" s="12">
        <v>1.65</v>
      </c>
      <c r="AH14" s="12">
        <v>50</v>
      </c>
      <c r="AI14" s="12">
        <v>96.93</v>
      </c>
      <c r="AJ14" s="12">
        <v>0.192</v>
      </c>
      <c r="AK14" s="12">
        <v>69.91</v>
      </c>
      <c r="AL14" s="12">
        <v>8.02</v>
      </c>
      <c r="AM14" s="12" t="s">
        <v>55</v>
      </c>
      <c r="AN14" s="12" t="s">
        <v>54</v>
      </c>
      <c r="AO14" s="12" t="s">
        <v>53</v>
      </c>
      <c r="AP14" s="12" t="s">
        <v>52</v>
      </c>
      <c r="AQ14" s="12"/>
      <c r="AR14" s="12"/>
      <c r="AS14" s="12"/>
      <c r="AT14" s="12"/>
      <c r="AU14" s="16">
        <v>0.63980000000000004</v>
      </c>
      <c r="AV14" s="16">
        <f t="shared" si="1"/>
        <v>1.9194</v>
      </c>
      <c r="AW14" s="16">
        <v>0.10222000000000001</v>
      </c>
      <c r="AX14" s="16">
        <f t="shared" si="2"/>
        <v>0.30666000000000004</v>
      </c>
      <c r="AY14" s="17" t="s">
        <v>51</v>
      </c>
    </row>
    <row r="15" spans="1:51" ht="15.75" customHeight="1" x14ac:dyDescent="0.35">
      <c r="A15" s="8" t="s">
        <v>158</v>
      </c>
      <c r="B15" s="19" t="s">
        <v>8</v>
      </c>
      <c r="C15" s="20">
        <v>44930</v>
      </c>
      <c r="D15" s="21">
        <v>0.4513888888888889</v>
      </c>
      <c r="E15" s="19">
        <v>14</v>
      </c>
      <c r="F15" s="19" t="s">
        <v>50</v>
      </c>
      <c r="G15" s="19" t="s">
        <v>47</v>
      </c>
      <c r="H15" s="20">
        <v>44928</v>
      </c>
      <c r="I15" s="20">
        <v>44928</v>
      </c>
      <c r="J15" s="22">
        <v>300</v>
      </c>
      <c r="K15" s="22">
        <v>1</v>
      </c>
      <c r="L15" s="22">
        <v>50</v>
      </c>
      <c r="M15" s="22">
        <v>30</v>
      </c>
      <c r="N15" s="19" t="s">
        <v>10</v>
      </c>
      <c r="O15" s="22">
        <v>0.2</v>
      </c>
      <c r="P15" s="22">
        <v>1000</v>
      </c>
      <c r="Q15" s="19" t="s">
        <v>6</v>
      </c>
      <c r="R15" s="19" t="s">
        <v>9</v>
      </c>
      <c r="S15" s="19" t="s">
        <v>6</v>
      </c>
      <c r="T15" s="19" t="s">
        <v>6</v>
      </c>
      <c r="U15" s="22" t="s">
        <v>6</v>
      </c>
      <c r="V15" s="22" t="s">
        <v>6</v>
      </c>
      <c r="W15" s="23">
        <v>7.48</v>
      </c>
      <c r="X15" s="24">
        <v>10.199999999999999</v>
      </c>
      <c r="Y15" s="22">
        <v>-42</v>
      </c>
      <c r="Z15" s="23">
        <v>0.06</v>
      </c>
      <c r="AA15" s="22">
        <v>0.5</v>
      </c>
      <c r="AB15" s="23">
        <v>1.64</v>
      </c>
      <c r="AC15" s="22">
        <v>63.9</v>
      </c>
      <c r="AD15" s="22">
        <f t="shared" si="0"/>
        <v>64</v>
      </c>
      <c r="AE15" s="22">
        <v>1.29</v>
      </c>
      <c r="AF15" s="22" t="s">
        <v>4</v>
      </c>
      <c r="AG15" s="22">
        <v>3.99</v>
      </c>
      <c r="AH15" s="22" t="s">
        <v>33</v>
      </c>
      <c r="AI15" s="22">
        <v>195</v>
      </c>
      <c r="AJ15" s="22">
        <v>0.36399999999999999</v>
      </c>
      <c r="AK15" s="22">
        <v>186.9</v>
      </c>
      <c r="AL15" s="22">
        <v>0.85399999999999998</v>
      </c>
      <c r="AM15" s="22"/>
      <c r="AN15" s="22"/>
      <c r="AO15" s="22"/>
      <c r="AP15" s="22"/>
      <c r="AQ15" s="22"/>
      <c r="AR15" s="22"/>
      <c r="AS15" s="22"/>
      <c r="AT15" s="22"/>
      <c r="AU15" s="25">
        <v>0.85577999999999999</v>
      </c>
      <c r="AV15" s="25">
        <f t="shared" si="1"/>
        <v>2.5673399999999997</v>
      </c>
      <c r="AW15" s="25">
        <v>0.12342</v>
      </c>
      <c r="AX15" s="25">
        <f t="shared" si="2"/>
        <v>0.37026000000000003</v>
      </c>
      <c r="AY15" s="26" t="s">
        <v>49</v>
      </c>
    </row>
    <row r="16" spans="1:51" x14ac:dyDescent="0.35">
      <c r="A16" s="8" t="s">
        <v>158</v>
      </c>
      <c r="B16" s="19" t="s">
        <v>8</v>
      </c>
      <c r="C16" s="20">
        <v>44937</v>
      </c>
      <c r="D16" s="21">
        <v>0.43402777777777773</v>
      </c>
      <c r="E16" s="19">
        <v>15</v>
      </c>
      <c r="F16" s="19" t="s">
        <v>48</v>
      </c>
      <c r="G16" s="19" t="s">
        <v>47</v>
      </c>
      <c r="H16" s="20">
        <v>44928</v>
      </c>
      <c r="I16" s="20">
        <v>44928</v>
      </c>
      <c r="J16" s="22">
        <v>300</v>
      </c>
      <c r="K16" s="22">
        <v>1</v>
      </c>
      <c r="L16" s="22">
        <v>50</v>
      </c>
      <c r="M16" s="22">
        <v>30</v>
      </c>
      <c r="N16" s="19" t="s">
        <v>10</v>
      </c>
      <c r="O16" s="22">
        <v>0.2</v>
      </c>
      <c r="P16" s="22">
        <v>1000</v>
      </c>
      <c r="Q16" s="19" t="s">
        <v>6</v>
      </c>
      <c r="R16" s="19" t="s">
        <v>6</v>
      </c>
      <c r="S16" s="19" t="s">
        <v>6</v>
      </c>
      <c r="T16" s="19" t="s">
        <v>6</v>
      </c>
      <c r="U16" s="22" t="s">
        <v>6</v>
      </c>
      <c r="V16" s="22" t="s">
        <v>6</v>
      </c>
      <c r="W16" s="23">
        <v>7.13</v>
      </c>
      <c r="X16" s="24">
        <v>9.4</v>
      </c>
      <c r="Y16" s="22">
        <v>-24</v>
      </c>
      <c r="Z16" s="23">
        <v>0.08</v>
      </c>
      <c r="AA16" s="22">
        <v>0.7</v>
      </c>
      <c r="AB16" s="23">
        <v>1.64</v>
      </c>
      <c r="AC16" s="22">
        <v>64.8</v>
      </c>
      <c r="AD16" s="22">
        <f t="shared" si="0"/>
        <v>65</v>
      </c>
      <c r="AE16" s="22">
        <v>1.0900000000000001</v>
      </c>
      <c r="AF16" s="22" t="s">
        <v>4</v>
      </c>
      <c r="AG16" s="22">
        <v>2.99</v>
      </c>
      <c r="AH16" s="22">
        <v>46.85</v>
      </c>
      <c r="AI16" s="22">
        <v>140.30000000000001</v>
      </c>
      <c r="AJ16" s="22">
        <v>0.63900000000000001</v>
      </c>
      <c r="AK16" s="22">
        <v>120.6</v>
      </c>
      <c r="AL16" s="22">
        <v>10.9</v>
      </c>
      <c r="AM16" s="19" t="s">
        <v>46</v>
      </c>
      <c r="AN16" s="19" t="s">
        <v>45</v>
      </c>
      <c r="AO16" s="19" t="s">
        <v>44</v>
      </c>
      <c r="AP16" s="19" t="s">
        <v>43</v>
      </c>
      <c r="AQ16" s="22"/>
      <c r="AR16" s="22"/>
      <c r="AS16" s="22"/>
      <c r="AT16" s="22"/>
      <c r="AU16" s="25">
        <v>0.62034</v>
      </c>
      <c r="AV16" s="25">
        <f t="shared" si="1"/>
        <v>1.8610199999999999</v>
      </c>
      <c r="AW16" s="25">
        <v>8.4860000000000005E-2</v>
      </c>
      <c r="AX16" s="25">
        <f t="shared" si="2"/>
        <v>0.25458000000000003</v>
      </c>
      <c r="AY16" s="26"/>
    </row>
    <row r="17" spans="1:51" x14ac:dyDescent="0.35">
      <c r="A17" s="8" t="s">
        <v>158</v>
      </c>
      <c r="B17" s="9" t="s">
        <v>8</v>
      </c>
      <c r="C17" s="10">
        <v>44944</v>
      </c>
      <c r="D17" s="11">
        <v>0.44444444444444442</v>
      </c>
      <c r="E17" s="9">
        <v>16</v>
      </c>
      <c r="F17" s="9" t="s">
        <v>42</v>
      </c>
      <c r="G17" s="9" t="s">
        <v>39</v>
      </c>
      <c r="H17" s="10">
        <v>44942</v>
      </c>
      <c r="I17" s="10">
        <v>44942</v>
      </c>
      <c r="J17" s="12">
        <v>300</v>
      </c>
      <c r="K17" s="12">
        <v>1</v>
      </c>
      <c r="L17" s="12">
        <v>50</v>
      </c>
      <c r="M17" s="12">
        <v>30</v>
      </c>
      <c r="N17" s="9" t="s">
        <v>10</v>
      </c>
      <c r="O17" s="12">
        <v>0.2</v>
      </c>
      <c r="P17" s="12">
        <v>1000</v>
      </c>
      <c r="Q17" s="9" t="s">
        <v>6</v>
      </c>
      <c r="R17" s="9" t="s">
        <v>9</v>
      </c>
      <c r="S17" s="9" t="s">
        <v>6</v>
      </c>
      <c r="T17" s="9" t="s">
        <v>6</v>
      </c>
      <c r="U17" s="12" t="s">
        <v>6</v>
      </c>
      <c r="V17" s="12" t="s">
        <v>6</v>
      </c>
      <c r="W17" s="13">
        <v>7.56</v>
      </c>
      <c r="X17" s="14">
        <v>9.6</v>
      </c>
      <c r="Y17" s="12">
        <v>-45</v>
      </c>
      <c r="Z17" s="13">
        <v>0.25</v>
      </c>
      <c r="AA17" s="12">
        <v>2.2999999999999998</v>
      </c>
      <c r="AB17" s="13">
        <v>1.28</v>
      </c>
      <c r="AC17" s="12">
        <v>40.6</v>
      </c>
      <c r="AD17" s="12">
        <f t="shared" si="0"/>
        <v>41</v>
      </c>
      <c r="AE17" s="12" t="s">
        <v>5</v>
      </c>
      <c r="AF17" s="12" t="s">
        <v>4</v>
      </c>
      <c r="AG17" s="12">
        <v>1.47</v>
      </c>
      <c r="AH17" s="12">
        <v>33.65</v>
      </c>
      <c r="AI17" s="12">
        <v>81.67</v>
      </c>
      <c r="AJ17" s="12">
        <v>1.59</v>
      </c>
      <c r="AK17" s="12">
        <v>71.91</v>
      </c>
      <c r="AL17" s="12">
        <v>0.27700000000000002</v>
      </c>
      <c r="AM17" s="12"/>
      <c r="AN17" s="12"/>
      <c r="AO17" s="12"/>
      <c r="AP17" s="12"/>
      <c r="AQ17" s="12"/>
      <c r="AR17" s="12"/>
      <c r="AS17" s="12"/>
      <c r="AT17" s="12"/>
      <c r="AU17" s="16">
        <v>0.51378000000000001</v>
      </c>
      <c r="AV17" s="16">
        <f t="shared" si="1"/>
        <v>1.5413399999999999</v>
      </c>
      <c r="AW17" s="16">
        <v>8.1059999999999993E-2</v>
      </c>
      <c r="AX17" s="16">
        <f t="shared" si="2"/>
        <v>0.24317999999999998</v>
      </c>
      <c r="AY17" s="17" t="s">
        <v>41</v>
      </c>
    </row>
    <row r="18" spans="1:51" x14ac:dyDescent="0.35">
      <c r="A18" s="8" t="s">
        <v>158</v>
      </c>
      <c r="B18" s="9" t="s">
        <v>8</v>
      </c>
      <c r="C18" s="10">
        <v>44951</v>
      </c>
      <c r="D18" s="11">
        <v>0.45833333333333331</v>
      </c>
      <c r="E18" s="9">
        <v>17</v>
      </c>
      <c r="F18" s="9" t="s">
        <v>40</v>
      </c>
      <c r="G18" s="9" t="s">
        <v>39</v>
      </c>
      <c r="H18" s="10">
        <v>44942</v>
      </c>
      <c r="I18" s="10">
        <v>44942</v>
      </c>
      <c r="J18" s="12">
        <v>300</v>
      </c>
      <c r="K18" s="12">
        <v>1</v>
      </c>
      <c r="L18" s="12">
        <v>50</v>
      </c>
      <c r="M18" s="12">
        <v>30</v>
      </c>
      <c r="N18" s="9" t="s">
        <v>10</v>
      </c>
      <c r="O18" s="12">
        <v>0.2</v>
      </c>
      <c r="P18" s="12">
        <v>1000</v>
      </c>
      <c r="Q18" s="9" t="s">
        <v>6</v>
      </c>
      <c r="R18" s="9" t="s">
        <v>6</v>
      </c>
      <c r="S18" s="9" t="s">
        <v>6</v>
      </c>
      <c r="T18" s="9" t="s">
        <v>6</v>
      </c>
      <c r="U18" s="12" t="s">
        <v>6</v>
      </c>
      <c r="V18" s="12" t="s">
        <v>6</v>
      </c>
      <c r="W18" s="13">
        <v>7.31</v>
      </c>
      <c r="X18" s="14">
        <v>10.3</v>
      </c>
      <c r="Y18" s="12">
        <v>-32</v>
      </c>
      <c r="Z18" s="13">
        <v>0.05</v>
      </c>
      <c r="AA18" s="12">
        <v>0.5</v>
      </c>
      <c r="AB18" s="13">
        <v>1.26</v>
      </c>
      <c r="AC18" s="12">
        <v>39</v>
      </c>
      <c r="AD18" s="12">
        <f t="shared" si="0"/>
        <v>39</v>
      </c>
      <c r="AE18" s="12" t="s">
        <v>5</v>
      </c>
      <c r="AF18" s="12" t="s">
        <v>4</v>
      </c>
      <c r="AG18" s="12">
        <v>1.1100000000000001</v>
      </c>
      <c r="AH18" s="12">
        <v>31.4</v>
      </c>
      <c r="AI18" s="12">
        <v>56.89</v>
      </c>
      <c r="AJ18" s="12">
        <v>0.89300000000000002</v>
      </c>
      <c r="AK18" s="12">
        <v>41.59</v>
      </c>
      <c r="AL18" s="12">
        <v>0.52300000000000002</v>
      </c>
      <c r="AM18" s="9" t="s">
        <v>38</v>
      </c>
      <c r="AN18" s="9" t="s">
        <v>37</v>
      </c>
      <c r="AO18" s="9" t="s">
        <v>36</v>
      </c>
      <c r="AP18" s="9" t="s">
        <v>35</v>
      </c>
      <c r="AQ18" s="12"/>
      <c r="AR18" s="12"/>
      <c r="AS18" s="12"/>
      <c r="AT18" s="12"/>
      <c r="AU18" s="16">
        <v>0.46982000000000002</v>
      </c>
      <c r="AV18" s="16">
        <f t="shared" si="1"/>
        <v>1.4094600000000002</v>
      </c>
      <c r="AW18" s="16">
        <v>7.9009999999999997E-2</v>
      </c>
      <c r="AX18" s="16">
        <f t="shared" si="2"/>
        <v>0.23702999999999999</v>
      </c>
      <c r="AY18" s="17"/>
    </row>
    <row r="19" spans="1:51" x14ac:dyDescent="0.35">
      <c r="A19" s="8" t="s">
        <v>158</v>
      </c>
      <c r="B19" s="19" t="s">
        <v>8</v>
      </c>
      <c r="C19" s="20">
        <v>44958</v>
      </c>
      <c r="D19" s="21">
        <v>0.4375</v>
      </c>
      <c r="E19" s="19">
        <v>18</v>
      </c>
      <c r="F19" s="19" t="s">
        <v>34</v>
      </c>
      <c r="G19" s="19" t="s">
        <v>31</v>
      </c>
      <c r="H19" s="20">
        <v>44956</v>
      </c>
      <c r="I19" s="20">
        <v>44956</v>
      </c>
      <c r="J19" s="22">
        <v>300</v>
      </c>
      <c r="K19" s="22">
        <v>1</v>
      </c>
      <c r="L19" s="22">
        <v>50</v>
      </c>
      <c r="M19" s="22">
        <v>30</v>
      </c>
      <c r="N19" s="19" t="s">
        <v>10</v>
      </c>
      <c r="O19" s="22">
        <v>0.2</v>
      </c>
      <c r="P19" s="22">
        <v>1000</v>
      </c>
      <c r="Q19" s="19" t="s">
        <v>6</v>
      </c>
      <c r="R19" s="19" t="s">
        <v>9</v>
      </c>
      <c r="S19" s="19" t="s">
        <v>6</v>
      </c>
      <c r="T19" s="19" t="s">
        <v>6</v>
      </c>
      <c r="U19" s="22" t="s">
        <v>6</v>
      </c>
      <c r="V19" s="22" t="s">
        <v>6</v>
      </c>
      <c r="W19" s="23">
        <v>7.44</v>
      </c>
      <c r="X19" s="24">
        <v>9.5</v>
      </c>
      <c r="Y19" s="22">
        <v>-39</v>
      </c>
      <c r="Z19" s="23">
        <v>0.17</v>
      </c>
      <c r="AA19" s="22">
        <v>1.5</v>
      </c>
      <c r="AB19" s="23">
        <v>1.05</v>
      </c>
      <c r="AC19" s="22">
        <v>29</v>
      </c>
      <c r="AD19" s="22">
        <f t="shared" si="0"/>
        <v>29</v>
      </c>
      <c r="AE19" s="22" t="s">
        <v>5</v>
      </c>
      <c r="AF19" s="22" t="s">
        <v>33</v>
      </c>
      <c r="AG19" s="22">
        <v>1.44</v>
      </c>
      <c r="AH19" s="22">
        <v>28.6</v>
      </c>
      <c r="AI19" s="22">
        <v>87.43</v>
      </c>
      <c r="AJ19" s="22">
        <v>0.65300000000000002</v>
      </c>
      <c r="AK19" s="22">
        <v>81.459999999999994</v>
      </c>
      <c r="AL19" s="22">
        <v>1.1499999999999999</v>
      </c>
      <c r="AM19" s="19"/>
      <c r="AN19" s="19"/>
      <c r="AO19" s="19"/>
      <c r="AP19" s="19"/>
      <c r="AQ19" s="22"/>
      <c r="AR19" s="22"/>
      <c r="AS19" s="22"/>
      <c r="AT19" s="22"/>
      <c r="AU19" s="25">
        <v>0.496</v>
      </c>
      <c r="AV19" s="25">
        <f t="shared" si="1"/>
        <v>1.488</v>
      </c>
      <c r="AW19" s="25">
        <v>7.5420000000000001E-2</v>
      </c>
      <c r="AX19" s="25">
        <f t="shared" si="2"/>
        <v>0.22626000000000002</v>
      </c>
      <c r="AY19" s="26"/>
    </row>
    <row r="20" spans="1:51" x14ac:dyDescent="0.35">
      <c r="A20" s="8" t="s">
        <v>158</v>
      </c>
      <c r="B20" s="19" t="s">
        <v>8</v>
      </c>
      <c r="C20" s="20">
        <v>44965</v>
      </c>
      <c r="D20" s="21">
        <v>0.43402777777777773</v>
      </c>
      <c r="E20" s="19">
        <v>19</v>
      </c>
      <c r="F20" s="19" t="s">
        <v>32</v>
      </c>
      <c r="G20" s="19" t="s">
        <v>31</v>
      </c>
      <c r="H20" s="20">
        <v>44956</v>
      </c>
      <c r="I20" s="20">
        <v>44956</v>
      </c>
      <c r="J20" s="22">
        <v>300</v>
      </c>
      <c r="K20" s="22">
        <v>1</v>
      </c>
      <c r="L20" s="22">
        <v>50</v>
      </c>
      <c r="M20" s="22">
        <v>30</v>
      </c>
      <c r="N20" s="19" t="s">
        <v>10</v>
      </c>
      <c r="O20" s="22">
        <v>0.2</v>
      </c>
      <c r="P20" s="22">
        <v>1000</v>
      </c>
      <c r="Q20" s="19" t="s">
        <v>6</v>
      </c>
      <c r="R20" s="19" t="s">
        <v>6</v>
      </c>
      <c r="S20" s="19" t="s">
        <v>6</v>
      </c>
      <c r="T20" s="19" t="s">
        <v>6</v>
      </c>
      <c r="U20" s="22" t="s">
        <v>6</v>
      </c>
      <c r="V20" s="22" t="s">
        <v>6</v>
      </c>
      <c r="W20" s="23">
        <v>7.15</v>
      </c>
      <c r="X20" s="24">
        <v>10.1</v>
      </c>
      <c r="Y20" s="22">
        <v>-23</v>
      </c>
      <c r="Z20" s="23">
        <v>0.05</v>
      </c>
      <c r="AA20" s="22">
        <v>0.5</v>
      </c>
      <c r="AB20" s="23">
        <v>1.05</v>
      </c>
      <c r="AC20" s="22">
        <v>29.6</v>
      </c>
      <c r="AD20" s="22">
        <f t="shared" si="0"/>
        <v>30</v>
      </c>
      <c r="AE20" s="22" t="s">
        <v>5</v>
      </c>
      <c r="AF20" s="22" t="s">
        <v>4</v>
      </c>
      <c r="AG20" s="22">
        <v>1.23</v>
      </c>
      <c r="AH20" s="22">
        <v>40.549999999999997</v>
      </c>
      <c r="AI20" s="22">
        <v>59.97</v>
      </c>
      <c r="AJ20" s="22">
        <v>0.13800000000000001</v>
      </c>
      <c r="AK20" s="22">
        <v>48.83</v>
      </c>
      <c r="AL20" s="22">
        <v>1.28</v>
      </c>
      <c r="AM20" s="19" t="s">
        <v>30</v>
      </c>
      <c r="AN20" s="19" t="s">
        <v>29</v>
      </c>
      <c r="AO20" s="19" t="s">
        <v>28</v>
      </c>
      <c r="AP20" s="19" t="s">
        <v>27</v>
      </c>
      <c r="AQ20" s="22"/>
      <c r="AR20" s="22"/>
      <c r="AS20" s="22"/>
      <c r="AT20" s="22"/>
      <c r="AU20" s="25">
        <v>0.30975999999999998</v>
      </c>
      <c r="AV20" s="25">
        <f t="shared" si="1"/>
        <v>0.92927999999999988</v>
      </c>
      <c r="AW20" s="25">
        <v>5.561E-2</v>
      </c>
      <c r="AX20" s="25">
        <f t="shared" si="2"/>
        <v>0.16683000000000001</v>
      </c>
      <c r="AY20" s="26"/>
    </row>
    <row r="21" spans="1:51" x14ac:dyDescent="0.35">
      <c r="A21" s="8" t="s">
        <v>158</v>
      </c>
      <c r="B21" s="9" t="s">
        <v>8</v>
      </c>
      <c r="C21" s="10">
        <v>44972</v>
      </c>
      <c r="D21" s="11">
        <v>0.44097222222222227</v>
      </c>
      <c r="E21" s="9">
        <v>20</v>
      </c>
      <c r="F21" s="9" t="s">
        <v>26</v>
      </c>
      <c r="G21" s="9" t="s">
        <v>24</v>
      </c>
      <c r="H21" s="10">
        <v>44970</v>
      </c>
      <c r="I21" s="10">
        <v>44970</v>
      </c>
      <c r="J21" s="12">
        <v>300</v>
      </c>
      <c r="K21" s="12">
        <v>1</v>
      </c>
      <c r="L21" s="12">
        <v>50</v>
      </c>
      <c r="M21" s="12">
        <v>30</v>
      </c>
      <c r="N21" s="9" t="s">
        <v>10</v>
      </c>
      <c r="O21" s="12">
        <v>0.2</v>
      </c>
      <c r="P21" s="12">
        <v>1000</v>
      </c>
      <c r="Q21" s="9" t="s">
        <v>6</v>
      </c>
      <c r="R21" s="9" t="s">
        <v>9</v>
      </c>
      <c r="S21" s="9" t="s">
        <v>6</v>
      </c>
      <c r="T21" s="9" t="s">
        <v>6</v>
      </c>
      <c r="U21" s="12" t="s">
        <v>6</v>
      </c>
      <c r="V21" s="12" t="s">
        <v>6</v>
      </c>
      <c r="W21" s="13">
        <v>7.33</v>
      </c>
      <c r="X21" s="14">
        <v>10.4</v>
      </c>
      <c r="Y21" s="12">
        <v>-33</v>
      </c>
      <c r="Z21" s="13">
        <v>0.11</v>
      </c>
      <c r="AA21" s="12">
        <v>1</v>
      </c>
      <c r="AB21" s="13">
        <v>1.56</v>
      </c>
      <c r="AC21" s="12">
        <v>49.9</v>
      </c>
      <c r="AD21" s="12">
        <f t="shared" si="0"/>
        <v>50</v>
      </c>
      <c r="AE21" s="12">
        <v>1.25</v>
      </c>
      <c r="AF21" s="12" t="s">
        <v>4</v>
      </c>
      <c r="AG21" s="12">
        <v>2.89</v>
      </c>
      <c r="AH21" s="12">
        <v>59.65</v>
      </c>
      <c r="AI21" s="12">
        <v>187.3</v>
      </c>
      <c r="AJ21" s="12">
        <v>1.57</v>
      </c>
      <c r="AK21" s="12">
        <v>162</v>
      </c>
      <c r="AL21" s="12">
        <v>0.74</v>
      </c>
      <c r="AM21" s="12"/>
      <c r="AN21" s="12"/>
      <c r="AO21" s="12"/>
      <c r="AP21" s="12"/>
      <c r="AQ21" s="12"/>
      <c r="AR21" s="12"/>
      <c r="AS21" s="12"/>
      <c r="AT21" s="12"/>
      <c r="AU21" s="16">
        <v>0.76856000000000002</v>
      </c>
      <c r="AV21" s="16">
        <f t="shared" si="1"/>
        <v>2.3056800000000002</v>
      </c>
      <c r="AW21" s="16">
        <v>9.8110000000000003E-2</v>
      </c>
      <c r="AX21" s="16">
        <f t="shared" si="2"/>
        <v>0.29432999999999998</v>
      </c>
      <c r="AY21" s="17"/>
    </row>
    <row r="22" spans="1:51" ht="15.75" customHeight="1" x14ac:dyDescent="0.35">
      <c r="A22" s="8" t="s">
        <v>158</v>
      </c>
      <c r="B22" s="9" t="s">
        <v>8</v>
      </c>
      <c r="C22" s="10">
        <v>44979</v>
      </c>
      <c r="D22" s="11">
        <v>0.4375</v>
      </c>
      <c r="E22" s="9">
        <v>21</v>
      </c>
      <c r="F22" s="9" t="s">
        <v>25</v>
      </c>
      <c r="G22" s="9" t="s">
        <v>24</v>
      </c>
      <c r="H22" s="10">
        <v>44970</v>
      </c>
      <c r="I22" s="10">
        <v>44970</v>
      </c>
      <c r="J22" s="12">
        <v>300</v>
      </c>
      <c r="K22" s="12">
        <v>1</v>
      </c>
      <c r="L22" s="12">
        <v>50</v>
      </c>
      <c r="M22" s="12">
        <v>30</v>
      </c>
      <c r="N22" s="9" t="s">
        <v>10</v>
      </c>
      <c r="O22" s="12">
        <v>0.2</v>
      </c>
      <c r="P22" s="12">
        <v>1000</v>
      </c>
      <c r="Q22" s="9" t="s">
        <v>6</v>
      </c>
      <c r="R22" s="9" t="s">
        <v>6</v>
      </c>
      <c r="S22" s="9" t="s">
        <v>6</v>
      </c>
      <c r="T22" s="9" t="s">
        <v>6</v>
      </c>
      <c r="U22" s="12" t="s">
        <v>6</v>
      </c>
      <c r="V22" s="12" t="s">
        <v>6</v>
      </c>
      <c r="W22" s="13">
        <v>7.09</v>
      </c>
      <c r="X22" s="14">
        <v>9.9</v>
      </c>
      <c r="Y22" s="12">
        <v>-18</v>
      </c>
      <c r="Z22" s="13">
        <v>0.05</v>
      </c>
      <c r="AA22" s="12">
        <v>0.4</v>
      </c>
      <c r="AB22" s="13">
        <v>1.57</v>
      </c>
      <c r="AC22" s="12">
        <v>48.9</v>
      </c>
      <c r="AD22" s="12">
        <f t="shared" si="0"/>
        <v>49</v>
      </c>
      <c r="AE22" s="12">
        <v>1.07</v>
      </c>
      <c r="AF22" s="12" t="s">
        <v>4</v>
      </c>
      <c r="AG22" s="12">
        <v>2.34</v>
      </c>
      <c r="AH22" s="14">
        <f>AVERAGE(73.7,74.8,74.3)</f>
        <v>74.266666666666666</v>
      </c>
      <c r="AI22" s="12">
        <v>131.5</v>
      </c>
      <c r="AJ22" s="12">
        <v>0.44500000000000001</v>
      </c>
      <c r="AK22" s="12">
        <v>116.4</v>
      </c>
      <c r="AL22" s="12">
        <v>0.87</v>
      </c>
      <c r="AM22" s="9" t="s">
        <v>23</v>
      </c>
      <c r="AN22" s="9" t="s">
        <v>22</v>
      </c>
      <c r="AO22" s="9" t="s">
        <v>21</v>
      </c>
      <c r="AP22" s="9" t="s">
        <v>20</v>
      </c>
      <c r="AQ22" s="12"/>
      <c r="AR22" s="12"/>
      <c r="AS22" s="12"/>
      <c r="AT22" s="12"/>
      <c r="AU22" s="16">
        <v>0.83862000000000003</v>
      </c>
      <c r="AV22" s="16">
        <f t="shared" si="1"/>
        <v>2.51586</v>
      </c>
      <c r="AW22" s="16">
        <v>0.13402</v>
      </c>
      <c r="AX22" s="16">
        <f t="shared" si="2"/>
        <v>0.40205999999999997</v>
      </c>
      <c r="AY22" s="17"/>
    </row>
    <row r="23" spans="1:51" x14ac:dyDescent="0.35">
      <c r="A23" s="8" t="s">
        <v>158</v>
      </c>
      <c r="B23" s="19" t="s">
        <v>8</v>
      </c>
      <c r="C23" s="20">
        <v>44986</v>
      </c>
      <c r="D23" s="21">
        <v>0.40277777777777773</v>
      </c>
      <c r="E23" s="19">
        <v>22</v>
      </c>
      <c r="F23" s="19" t="s">
        <v>19</v>
      </c>
      <c r="G23" s="19" t="s">
        <v>17</v>
      </c>
      <c r="H23" s="20">
        <v>44985</v>
      </c>
      <c r="I23" s="20">
        <v>44984</v>
      </c>
      <c r="J23" s="22">
        <v>300</v>
      </c>
      <c r="K23" s="22">
        <v>1</v>
      </c>
      <c r="L23" s="22">
        <v>50</v>
      </c>
      <c r="M23" s="22">
        <v>30</v>
      </c>
      <c r="N23" s="19" t="s">
        <v>10</v>
      </c>
      <c r="O23" s="22">
        <v>0.2</v>
      </c>
      <c r="P23" s="22">
        <v>1000</v>
      </c>
      <c r="Q23" s="19" t="s">
        <v>6</v>
      </c>
      <c r="R23" s="19" t="s">
        <v>9</v>
      </c>
      <c r="S23" s="19" t="s">
        <v>6</v>
      </c>
      <c r="T23" s="19" t="s">
        <v>6</v>
      </c>
      <c r="U23" s="22" t="s">
        <v>6</v>
      </c>
      <c r="V23" s="22" t="s">
        <v>6</v>
      </c>
      <c r="W23" s="23">
        <v>7.68</v>
      </c>
      <c r="X23" s="24">
        <v>10.1</v>
      </c>
      <c r="Y23" s="22">
        <v>-51</v>
      </c>
      <c r="Z23" s="23">
        <v>3.7</v>
      </c>
      <c r="AA23" s="22">
        <v>33.4</v>
      </c>
      <c r="AB23" s="23">
        <v>1.39</v>
      </c>
      <c r="AC23" s="22">
        <v>48.7</v>
      </c>
      <c r="AD23" s="22">
        <f t="shared" si="0"/>
        <v>49</v>
      </c>
      <c r="AE23" s="22" t="s">
        <v>5</v>
      </c>
      <c r="AF23" s="22" t="s">
        <v>4</v>
      </c>
      <c r="AG23" s="22">
        <v>3.28</v>
      </c>
      <c r="AH23" s="22">
        <f>AVERAGE(26.9,29)</f>
        <v>27.95</v>
      </c>
      <c r="AI23" s="22">
        <v>138.1</v>
      </c>
      <c r="AJ23" s="22">
        <v>2.37</v>
      </c>
      <c r="AK23" s="22">
        <v>122.8</v>
      </c>
      <c r="AL23" s="22">
        <v>1.52</v>
      </c>
      <c r="AM23" s="22"/>
      <c r="AN23" s="22"/>
      <c r="AO23" s="22"/>
      <c r="AP23" s="22"/>
      <c r="AQ23" s="22"/>
      <c r="AR23" s="22"/>
      <c r="AS23" s="22"/>
      <c r="AT23" s="22"/>
      <c r="AU23" s="25">
        <v>0.60502</v>
      </c>
      <c r="AV23" s="25">
        <f t="shared" si="1"/>
        <v>1.8150599999999999</v>
      </c>
      <c r="AW23" s="25">
        <v>7.3630000000000001E-2</v>
      </c>
      <c r="AX23" s="25">
        <f t="shared" si="2"/>
        <v>0.22089</v>
      </c>
      <c r="AY23" s="26"/>
    </row>
    <row r="24" spans="1:51" x14ac:dyDescent="0.35">
      <c r="A24" s="8" t="s">
        <v>158</v>
      </c>
      <c r="B24" s="19" t="s">
        <v>8</v>
      </c>
      <c r="C24" s="20">
        <v>44993</v>
      </c>
      <c r="D24" s="21">
        <v>0.38194444444444442</v>
      </c>
      <c r="E24" s="19">
        <v>23</v>
      </c>
      <c r="F24" s="19" t="s">
        <v>18</v>
      </c>
      <c r="G24" s="19" t="s">
        <v>17</v>
      </c>
      <c r="H24" s="20">
        <v>44985</v>
      </c>
      <c r="I24" s="20">
        <v>44984</v>
      </c>
      <c r="J24" s="22">
        <v>300</v>
      </c>
      <c r="K24" s="22">
        <v>1</v>
      </c>
      <c r="L24" s="22">
        <v>50</v>
      </c>
      <c r="M24" s="22">
        <v>30</v>
      </c>
      <c r="N24" s="19" t="s">
        <v>10</v>
      </c>
      <c r="O24" s="22">
        <v>0.2</v>
      </c>
      <c r="P24" s="22">
        <v>1000</v>
      </c>
      <c r="Q24" s="19" t="s">
        <v>6</v>
      </c>
      <c r="R24" s="19" t="s">
        <v>6</v>
      </c>
      <c r="S24" s="19" t="s">
        <v>6</v>
      </c>
      <c r="T24" s="19" t="s">
        <v>6</v>
      </c>
      <c r="U24" s="22" t="s">
        <v>6</v>
      </c>
      <c r="V24" s="22" t="s">
        <v>6</v>
      </c>
      <c r="W24" s="23">
        <v>7.28</v>
      </c>
      <c r="X24" s="24">
        <v>9.4</v>
      </c>
      <c r="Y24" s="22">
        <v>-28</v>
      </c>
      <c r="Z24" s="23">
        <v>0.67</v>
      </c>
      <c r="AA24" s="22">
        <v>6</v>
      </c>
      <c r="AB24" s="23">
        <v>1.41</v>
      </c>
      <c r="AC24" s="22">
        <v>47.9</v>
      </c>
      <c r="AD24" s="22">
        <f t="shared" si="0"/>
        <v>48</v>
      </c>
      <c r="AE24" s="22" t="s">
        <v>5</v>
      </c>
      <c r="AF24" s="22" t="s">
        <v>4</v>
      </c>
      <c r="AG24" s="22">
        <v>2.17</v>
      </c>
      <c r="AH24" s="22">
        <f>AVERAGE(44.3,42.6)</f>
        <v>43.45</v>
      </c>
      <c r="AI24" s="22">
        <v>96.27</v>
      </c>
      <c r="AJ24" s="22">
        <v>0.69</v>
      </c>
      <c r="AK24" s="22">
        <v>77.709999999999994</v>
      </c>
      <c r="AL24" s="22">
        <v>0.56299999999999994</v>
      </c>
      <c r="AM24" s="22" t="s">
        <v>16</v>
      </c>
      <c r="AN24" s="22" t="s">
        <v>15</v>
      </c>
      <c r="AO24" s="22" t="s">
        <v>14</v>
      </c>
      <c r="AP24" s="22" t="s">
        <v>13</v>
      </c>
      <c r="AQ24" s="22"/>
      <c r="AR24" s="22"/>
      <c r="AS24" s="22"/>
      <c r="AT24" s="22"/>
      <c r="AU24" s="25">
        <v>0.66276000000000002</v>
      </c>
      <c r="AV24" s="25">
        <f t="shared" si="1"/>
        <v>1.98828</v>
      </c>
      <c r="AW24" s="25">
        <v>0.10630000000000001</v>
      </c>
      <c r="AX24" s="25">
        <f t="shared" si="2"/>
        <v>0.31890000000000002</v>
      </c>
      <c r="AY24" s="26"/>
    </row>
    <row r="25" spans="1:51" x14ac:dyDescent="0.35">
      <c r="A25" s="8" t="s">
        <v>158</v>
      </c>
      <c r="B25" s="9" t="s">
        <v>8</v>
      </c>
      <c r="C25" s="10">
        <v>45000</v>
      </c>
      <c r="D25" s="11">
        <v>0.39930555555555558</v>
      </c>
      <c r="E25" s="9">
        <v>24</v>
      </c>
      <c r="F25" s="9" t="s">
        <v>12</v>
      </c>
      <c r="G25" s="9" t="s">
        <v>11</v>
      </c>
      <c r="H25" s="10">
        <v>44998</v>
      </c>
      <c r="I25" s="10">
        <v>44998</v>
      </c>
      <c r="J25" s="12">
        <v>300</v>
      </c>
      <c r="K25" s="12">
        <v>1</v>
      </c>
      <c r="L25" s="12">
        <v>50</v>
      </c>
      <c r="M25" s="12">
        <v>30</v>
      </c>
      <c r="N25" s="9" t="s">
        <v>10</v>
      </c>
      <c r="O25" s="12">
        <v>0.2</v>
      </c>
      <c r="P25" s="12">
        <v>1000</v>
      </c>
      <c r="Q25" s="9" t="s">
        <v>6</v>
      </c>
      <c r="R25" s="9" t="s">
        <v>9</v>
      </c>
      <c r="S25" s="9" t="s">
        <v>6</v>
      </c>
      <c r="T25" s="9" t="s">
        <v>6</v>
      </c>
      <c r="U25" s="12" t="s">
        <v>6</v>
      </c>
      <c r="V25" s="12" t="s">
        <v>6</v>
      </c>
      <c r="W25" s="13">
        <v>7.56</v>
      </c>
      <c r="X25" s="14">
        <v>11</v>
      </c>
      <c r="Y25" s="12">
        <v>-44</v>
      </c>
      <c r="Z25" s="13">
        <v>3.04</v>
      </c>
      <c r="AA25" s="12">
        <v>28.5</v>
      </c>
      <c r="AB25" s="13">
        <v>1.08</v>
      </c>
      <c r="AC25" s="12">
        <v>32.4</v>
      </c>
      <c r="AD25" s="12">
        <f t="shared" si="0"/>
        <v>32</v>
      </c>
      <c r="AE25" s="12" t="s">
        <v>5</v>
      </c>
      <c r="AF25" s="12" t="s">
        <v>4</v>
      </c>
      <c r="AG25" s="12">
        <v>1.02</v>
      </c>
      <c r="AH25" s="12">
        <f>AVERAGE(18.7,18.5)</f>
        <v>18.600000000000001</v>
      </c>
      <c r="AI25" s="12">
        <v>111.8</v>
      </c>
      <c r="AJ25" s="12">
        <v>0.27700000000000002</v>
      </c>
      <c r="AK25" s="12">
        <v>107.4</v>
      </c>
      <c r="AL25" s="12">
        <v>2.5299999999999998</v>
      </c>
      <c r="AM25" s="12"/>
      <c r="AN25" s="12"/>
      <c r="AO25" s="12"/>
      <c r="AP25" s="12"/>
      <c r="AQ25" s="12"/>
      <c r="AR25" s="12"/>
      <c r="AS25" s="12"/>
      <c r="AT25" s="12"/>
      <c r="AU25" s="16">
        <v>0.44616</v>
      </c>
      <c r="AV25" s="16">
        <f t="shared" si="1"/>
        <v>1.3384800000000001</v>
      </c>
      <c r="AW25" s="16">
        <v>6.25E-2</v>
      </c>
      <c r="AX25" s="16">
        <f t="shared" si="2"/>
        <v>0.1875</v>
      </c>
      <c r="AY25" s="17"/>
    </row>
    <row r="26" spans="1:51" x14ac:dyDescent="0.35">
      <c r="A26" s="8" t="s">
        <v>158</v>
      </c>
      <c r="B26" s="9" t="s">
        <v>8</v>
      </c>
      <c r="C26" s="10">
        <v>45007</v>
      </c>
      <c r="D26" s="11">
        <v>0.39930555555555558</v>
      </c>
      <c r="E26" s="9">
        <v>25</v>
      </c>
      <c r="F26" s="9" t="s">
        <v>7</v>
      </c>
      <c r="G26" s="9" t="s">
        <v>11</v>
      </c>
      <c r="H26" s="10">
        <v>44998</v>
      </c>
      <c r="I26" s="10">
        <v>44998</v>
      </c>
      <c r="J26" s="12">
        <v>300</v>
      </c>
      <c r="K26" s="12">
        <v>1</v>
      </c>
      <c r="L26" s="12">
        <v>50</v>
      </c>
      <c r="M26" s="12">
        <v>30</v>
      </c>
      <c r="N26" s="9" t="s">
        <v>10</v>
      </c>
      <c r="O26" s="12">
        <v>0.2</v>
      </c>
      <c r="P26" s="12">
        <v>1000</v>
      </c>
      <c r="Q26" s="9" t="s">
        <v>6</v>
      </c>
      <c r="R26" s="9" t="s">
        <v>6</v>
      </c>
      <c r="S26" s="9" t="s">
        <v>6</v>
      </c>
      <c r="T26" s="9" t="s">
        <v>6</v>
      </c>
      <c r="U26" s="12" t="s">
        <v>6</v>
      </c>
      <c r="V26" s="12" t="s">
        <v>6</v>
      </c>
      <c r="W26" s="13">
        <v>7.16</v>
      </c>
      <c r="X26" s="14">
        <v>11.5</v>
      </c>
      <c r="Y26" s="12">
        <v>-26</v>
      </c>
      <c r="Z26" s="13">
        <v>1.84</v>
      </c>
      <c r="AA26" s="12">
        <v>17.399999999999999</v>
      </c>
      <c r="AB26" s="13">
        <v>1.08</v>
      </c>
      <c r="AC26" s="12">
        <v>30.8</v>
      </c>
      <c r="AD26" s="12">
        <f t="shared" si="0"/>
        <v>31</v>
      </c>
      <c r="AE26" s="12" t="s">
        <v>5</v>
      </c>
      <c r="AF26" s="12" t="s">
        <v>4</v>
      </c>
      <c r="AG26" s="12">
        <v>0.4</v>
      </c>
      <c r="AH26" s="12">
        <f>AVERAGE(32,32.2)</f>
        <v>32.1</v>
      </c>
      <c r="AI26" s="12">
        <v>82.06</v>
      </c>
      <c r="AJ26" s="12">
        <v>8.3000000000000004E-2</v>
      </c>
      <c r="AK26" s="12">
        <v>43.78</v>
      </c>
      <c r="AL26" s="12">
        <v>5.18</v>
      </c>
      <c r="AM26" s="12" t="s">
        <v>3</v>
      </c>
      <c r="AN26" s="12" t="s">
        <v>2</v>
      </c>
      <c r="AO26" s="12" t="s">
        <v>1</v>
      </c>
      <c r="AP26" s="12" t="s">
        <v>0</v>
      </c>
      <c r="AQ26" s="12"/>
      <c r="AR26" s="12"/>
      <c r="AS26" s="12"/>
      <c r="AT26" s="12"/>
      <c r="AU26" s="16">
        <v>0.57435999999999998</v>
      </c>
      <c r="AV26" s="16">
        <f t="shared" si="1"/>
        <v>1.7230799999999999</v>
      </c>
      <c r="AW26" s="16">
        <v>9.8780000000000007E-2</v>
      </c>
      <c r="AX26" s="16">
        <f t="shared" si="2"/>
        <v>0.29634000000000005</v>
      </c>
      <c r="AY26" s="17"/>
    </row>
    <row r="27" spans="1:51" x14ac:dyDescent="0.35">
      <c r="F27" s="27" t="s">
        <v>159</v>
      </c>
    </row>
  </sheetData>
  <mergeCells count="2">
    <mergeCell ref="AK1:AL1"/>
    <mergeCell ref="AI1:AJ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Birthe Stricker</dc:creator>
  <cp:lastModifiedBy>Birthe Stricker</cp:lastModifiedBy>
  <dcterms:created xsi:type="dcterms:W3CDTF">2023-08-02T12:05:33Z</dcterms:created>
  <dcterms:modified xsi:type="dcterms:W3CDTF">2024-08-10T15:25:33Z</dcterms:modified>
</cp:coreProperties>
</file>